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lexa.plotkin\Dropbox\My PC (JBWLK63)\Desktop\"/>
    </mc:Choice>
  </mc:AlternateContent>
  <xr:revisionPtr revIDLastSave="0" documentId="13_ncr:1_{979265E3-4123-4577-B90C-4D5CE6ACF3AC}" xr6:coauthVersionLast="47" xr6:coauthVersionMax="47" xr10:uidLastSave="{00000000-0000-0000-0000-000000000000}"/>
  <bookViews>
    <workbookView xWindow="28680" yWindow="-120" windowWidth="29040" windowHeight="15840" xr2:uid="{00000000-000D-0000-FFFF-FFFF00000000}"/>
  </bookViews>
  <sheets>
    <sheet name="FTE Calculator" sheetId="12" r:id="rId1"/>
    <sheet name="FAQs - Staff FTEs" sheetId="13" r:id="rId2"/>
    <sheet name="lookup" sheetId="9" state="hidden" r:id="rId3"/>
  </sheets>
  <definedNames>
    <definedName name="CalculationMethod">lookup!$I$2:$I$4</definedName>
    <definedName name="color1">'FTE Calculator'!$H$5,'FTE Calculator'!$J$5,'FTE Calculator'!$H$7,'FTE Calculator'!$J$7,'FTE Calculator'!$H$9,'FTE Calculator'!$J$9,'FTE Calculator'!$H$11,'FTE Calculator'!$J$11,'FTE Calculator'!$H$13,'FTE Calculator'!$J$13,'FTE Calculator'!$H$15,'FTE Calculator'!$J$15,'FTE Calculator'!$H$17,'FTE Calculator'!$J$17,'FTE Calculator'!$H$19,'FTE Calculator'!$J$19,'FTE Calculator'!$H$21,'FTE Calculator'!$J$21,'FTE Calculator'!$H$23,'FTE Calculator'!$J$23,'FTE Calculator'!$H$25,'FTE Calculator'!$J$25,'FTE Calculator'!$H$27,'FTE Calculator'!$J$27,'FTE Calculator'!$H$29,'FTE Calculator'!$J$29,'FTE Calculator'!$H$31,'FTE Calculator'!$J$31,'FTE Calculator'!$H$33,'FTE Calculator'!$J$33,'FTE Calculator'!$H$35,'FTE Calculator'!$J$35,'FTE Calculator'!$H$37,'FTE Calculator'!$J$37,'FTE Calculator'!$H$39,'FTE Calculator'!$J$39,'FTE Calculator'!$H$41,'FTE Calculator'!$J$41,'FTE Calculator'!$H$43,'FTE Calculator'!$J$43</definedName>
    <definedName name="Program2">lookup!$E$1:$E$20</definedName>
    <definedName name="Program4">lookup!$E$1:$E$3</definedName>
    <definedName name="ProgramFullName1">lookup!$D$1:$D$3</definedName>
    <definedName name="SASP">lookup!$G$1:$G$12</definedName>
    <definedName name="SASPCol">lookup!$G:$G</definedName>
    <definedName name="STOP">lookup!$F$1:$F$20</definedName>
    <definedName name="STOPCol">lookup!$F:$F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2" l="1"/>
  <c r="L5" i="12" l="1"/>
  <c r="L8" i="12" l="1" a="1"/>
  <c r="L8" i="12" s="1"/>
  <c r="L9" i="12" a="1"/>
  <c r="L9" i="12" s="1"/>
  <c r="M9" i="12" s="1"/>
  <c r="L15" i="12" a="1"/>
  <c r="L15" i="12" s="1"/>
  <c r="M15" i="12" s="1"/>
  <c r="L10" i="12" a="1"/>
  <c r="L10" i="12" s="1"/>
  <c r="M10" i="12" s="1"/>
  <c r="L11" i="12" a="1"/>
  <c r="L11" i="12" s="1"/>
  <c r="M11" i="12" s="1"/>
  <c r="L12" i="12" a="1"/>
  <c r="L12" i="12" s="1"/>
  <c r="M12" i="12" s="1"/>
  <c r="L17" i="12" a="1"/>
  <c r="L17" i="12" s="1"/>
  <c r="M17" i="12" s="1"/>
  <c r="L18" i="12" a="1"/>
  <c r="L18" i="12" s="1"/>
  <c r="M18" i="12" s="1"/>
  <c r="L13" i="12" a="1"/>
  <c r="L13" i="12" s="1"/>
  <c r="M13" i="12" s="1"/>
  <c r="L14" i="12" a="1"/>
  <c r="L14" i="12" s="1"/>
  <c r="M14" i="12" s="1"/>
  <c r="L16" i="12" a="1"/>
  <c r="L16" i="12" s="1"/>
  <c r="M16" i="12" s="1"/>
  <c r="M8" i="12"/>
  <c r="L7" i="12" a="1"/>
  <c r="L7" i="12" s="1"/>
  <c r="M7" i="12" s="1"/>
  <c r="M19" i="12" l="1"/>
</calcChain>
</file>

<file path=xl/sharedStrings.xml><?xml version="1.0" encoding="utf-8"?>
<sst xmlns="http://schemas.openxmlformats.org/spreadsheetml/2006/main" count="134" uniqueCount="61">
  <si>
    <t>Attorney</t>
  </si>
  <si>
    <t>Information technology staff</t>
  </si>
  <si>
    <t>Paralegal</t>
  </si>
  <si>
    <t>Trainer</t>
  </si>
  <si>
    <t>Staff</t>
  </si>
  <si>
    <t>FTE(s)</t>
  </si>
  <si>
    <t>Total</t>
  </si>
  <si>
    <t>Counselor</t>
  </si>
  <si>
    <t>Legal advocate (does not include attorney or paralegal)</t>
  </si>
  <si>
    <t>Program coordinator (training coordinator, victim services coordinator</t>
  </si>
  <si>
    <t>Support staff (administrative assistant, bookkeeper, accountant)</t>
  </si>
  <si>
    <t>Victim advocate (includes domestic violence, sexual assault, dual)</t>
  </si>
  <si>
    <t>Other (specify):</t>
  </si>
  <si>
    <t>Administrator (fiscal manager, executive director)</t>
  </si>
  <si>
    <t>Translator/interpreter</t>
  </si>
  <si>
    <t>Victim advocate (non-governmental, includes domestic violence, sexual assault, dual)</t>
  </si>
  <si>
    <t>Child Advocate</t>
  </si>
  <si>
    <t>Outreach Worker</t>
  </si>
  <si>
    <t>Program coordinator (training coordinator, victim services coordinator, project coordinator, volunteer coordinator)</t>
  </si>
  <si>
    <t>Victim assistant (governmental, includes victim-witness specialist/coordinator)</t>
  </si>
  <si>
    <t>Outreach worker</t>
  </si>
  <si>
    <t>Court personnel</t>
  </si>
  <si>
    <t>Prosecutor</t>
  </si>
  <si>
    <t>Investigator (prosecution-based)</t>
  </si>
  <si>
    <t>Sexual assault nurse examiner/sexual assault forensic examiner (SANE/SAFE)</t>
  </si>
  <si>
    <t>Probation officer/offender monitor</t>
  </si>
  <si>
    <t>Law enforcement officer</t>
  </si>
  <si>
    <t>CalculationMethod</t>
  </si>
  <si>
    <t>Percent of time (enter as whole number without  % sign)</t>
  </si>
  <si>
    <t>Click this box, then click the arrow for the drop-down menu</t>
  </si>
  <si>
    <t>Staff No.</t>
  </si>
  <si>
    <t>STEP 2</t>
  </si>
  <si>
    <t>STEP 3</t>
  </si>
  <si>
    <t>STEP 4</t>
  </si>
  <si>
    <t>STEP 5</t>
  </si>
  <si>
    <t>STEP 6</t>
  </si>
  <si>
    <t>STEP 8</t>
  </si>
  <si>
    <t>STEP 9</t>
  </si>
  <si>
    <r>
      <rPr>
        <b/>
        <sz val="12"/>
        <color rgb="FF3E1151"/>
        <rFont val="Gadugi"/>
        <family val="2"/>
      </rPr>
      <t xml:space="preserve">To use the calculator: </t>
    </r>
    <r>
      <rPr>
        <sz val="12"/>
        <color rgb="FF3E1151"/>
        <rFont val="Gadugi"/>
        <family val="2"/>
      </rPr>
      <t xml:space="preserve">Follow the steps and answer the questions in order, beginning with step 1. If you need to go back a few steps, be sure to delete any information beyond the step you go back to. This will ensure the calculator functions correctly.
</t>
    </r>
    <r>
      <rPr>
        <sz val="11"/>
        <color rgb="FF3E1151"/>
        <rFont val="Gadugi"/>
        <family val="2"/>
      </rPr>
      <t xml:space="preserve">
</t>
    </r>
    <r>
      <rPr>
        <sz val="10"/>
        <color rgb="FF3E1151"/>
        <rFont val="Gadugi"/>
        <family val="2"/>
      </rPr>
      <t>Contact VAWA MEI for more help:
1-800-922-8292 or vawamei@maine.edu
https://www.vawamei.org/contact-us/</t>
    </r>
  </si>
  <si>
    <t>*Tip: Computer display sizes and settings vary. Please adjust the zoom setting in the lower right corner to fit your screen*</t>
  </si>
  <si>
    <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t>
  </si>
  <si>
    <r>
      <t xml:space="preserve">
Enter the</t>
    </r>
    <r>
      <rPr>
        <b/>
        <sz val="11"/>
        <rFont val="Gadugi"/>
        <family val="2"/>
      </rPr>
      <t xml:space="preserve"> name of the staff member</t>
    </r>
    <r>
      <rPr>
        <sz val="11"/>
        <rFont val="Gadugi"/>
        <family val="2"/>
      </rPr>
      <t xml:space="preserve"> whose time was supported by OVW grant funds in the table below. Enter one staff member per box:</t>
    </r>
  </si>
  <si>
    <r>
      <t xml:space="preserve">
Use the drop down list below to</t>
    </r>
    <r>
      <rPr>
        <b/>
        <sz val="11"/>
        <rFont val="Gadugi"/>
        <family val="2"/>
      </rPr>
      <t xml:space="preserve"> select the function this staff member performed</t>
    </r>
    <r>
      <rPr>
        <sz val="11"/>
        <rFont val="Gadugi"/>
        <family val="2"/>
      </rPr>
      <t xml:space="preserve"> while supported with your OVW grant funds during the reporting period. If this person performed in multiple roles, please use additional cells below to select all functions that apply. </t>
    </r>
  </si>
  <si>
    <r>
      <t xml:space="preserve">
Enter the</t>
    </r>
    <r>
      <rPr>
        <b/>
        <sz val="11"/>
        <rFont val="Gadugi"/>
        <family val="2"/>
      </rPr>
      <t xml:space="preserve"> total available hours</t>
    </r>
    <r>
      <rPr>
        <sz val="11"/>
        <rFont val="Gadugi"/>
        <family val="2"/>
      </rPr>
      <t xml:space="preserve"> in your program's work week (default is set to 40 hours).</t>
    </r>
  </si>
  <si>
    <t>Hours worked per week</t>
  </si>
  <si>
    <t>Total hours worked in period</t>
  </si>
  <si>
    <t>SASP</t>
  </si>
  <si>
    <t>STOP</t>
  </si>
  <si>
    <t>Support staff</t>
  </si>
  <si>
    <t>Grant Program</t>
  </si>
  <si>
    <t>STEP 1</t>
  </si>
  <si>
    <r>
      <t xml:space="preserve">
Use the drop-down list to </t>
    </r>
    <r>
      <rPr>
        <b/>
        <sz val="11"/>
        <rFont val="Gadugi"/>
        <family val="2"/>
      </rPr>
      <t xml:space="preserve">select the method you will use to report the time </t>
    </r>
    <r>
      <rPr>
        <sz val="11"/>
        <rFont val="Gadugi"/>
        <family val="2"/>
      </rPr>
      <t>supported by grant funds in this reporting period. (If multiple functions are selected in step 4 for the same person, the same method for counting time must be used in step 5).</t>
    </r>
  </si>
  <si>
    <r>
      <t xml:space="preserve">
</t>
    </r>
    <r>
      <rPr>
        <b/>
        <sz val="11"/>
        <rFont val="Gadugi"/>
        <family val="2"/>
      </rPr>
      <t>Enter the number</t>
    </r>
    <r>
      <rPr>
        <sz val="11"/>
        <rFont val="Gadugi"/>
        <family val="2"/>
      </rPr>
      <t xml:space="preserve"> associated with each grant-funded function below, based on the method  chosen in step 5. </t>
    </r>
  </si>
  <si>
    <r>
      <t xml:space="preserve">
</t>
    </r>
    <r>
      <rPr>
        <b/>
        <sz val="11"/>
        <rFont val="Gadugi"/>
        <family val="2"/>
      </rPr>
      <t>Repeat steps 2-6 for all staff</t>
    </r>
    <r>
      <rPr>
        <sz val="11"/>
        <rFont val="Gadugi"/>
        <family val="2"/>
      </rPr>
      <t xml:space="preserve"> whose time was supported with your OVW grant funds for this progress reporting period, then use the data in the table below to complete your progress report.</t>
    </r>
  </si>
  <si>
    <t>FTE Calculator</t>
  </si>
  <si>
    <r>
      <t xml:space="preserve">
Enter the </t>
    </r>
    <r>
      <rPr>
        <b/>
        <sz val="11"/>
        <rFont val="Gadugi"/>
        <family val="2"/>
      </rPr>
      <t>number of months</t>
    </r>
    <r>
      <rPr>
        <sz val="11"/>
        <rFont val="Gadugi"/>
        <family val="2"/>
      </rPr>
      <t xml:space="preserve"> during this 12-month reporting period that this staff member's position was paid with OVW grant funds. (Months can be input out to two decimal points, for example: 4.45)</t>
    </r>
  </si>
  <si>
    <r>
      <rPr>
        <sz val="14"/>
        <color theme="1"/>
        <rFont val="Calibri"/>
        <family val="2"/>
        <scheme val="minor"/>
      </rPr>
      <t>Contact VAWA MEI for more help</t>
    </r>
    <r>
      <rPr>
        <sz val="12"/>
        <color theme="1"/>
        <rFont val="Calibri"/>
        <family val="2"/>
        <scheme val="minor"/>
      </rPr>
      <t xml:space="preserve">
Call us at: 1-800-922-8292
Email us at: vawamei@maine.edu
Find us at: vawamei.org</t>
    </r>
  </si>
  <si>
    <t>Sexual Assualt Services Program (SASP) Formula</t>
  </si>
  <si>
    <t>Services, Training, Officers, Prosecutors (STOP) Formula</t>
  </si>
  <si>
    <r>
      <rPr>
        <b/>
        <sz val="11"/>
        <color theme="4" tint="-0.499984740745262"/>
        <rFont val="Calibri"/>
        <family val="2"/>
        <scheme val="minor"/>
      </rPr>
      <t>Note:</t>
    </r>
    <r>
      <rPr>
        <sz val="11"/>
        <color theme="4" tint="-0.499984740745262"/>
        <rFont val="Calibri"/>
        <family val="2"/>
        <scheme val="minor"/>
      </rPr>
      <t xml:space="preserve"> Some cells in this workbook have been locked. This is to ensure that the formulas built into the tool continue to function properly. If for any reason you would like to edit this workbook, you will need to unprotect it by using the password "edit". </t>
    </r>
  </si>
  <si>
    <t>Abuser Intervention Program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</si>
</sst>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Gadugi"/>
      <family val="2"/>
    </font>
    <font>
      <b/>
      <sz val="11"/>
      <color theme="1"/>
      <name val="Gadugi"/>
      <family val="2"/>
    </font>
    <font>
      <b/>
      <sz val="11"/>
      <color theme="4" tint="-0.499984740745262"/>
      <name val="Gadugi"/>
      <family val="2"/>
    </font>
    <font>
      <b/>
      <sz val="11"/>
      <color theme="0"/>
      <name val="Gadugi"/>
      <family val="2"/>
    </font>
    <font>
      <sz val="11"/>
      <color rgb="FF3E1151"/>
      <name val="Gadugi"/>
      <family val="2"/>
    </font>
    <font>
      <b/>
      <sz val="11"/>
      <color rgb="FF3E1151"/>
      <name val="Gadugi"/>
      <family val="2"/>
    </font>
    <font>
      <b/>
      <sz val="12"/>
      <color rgb="FF3E1151"/>
      <name val="Gadugi"/>
      <family val="2"/>
    </font>
    <font>
      <sz val="12"/>
      <color rgb="FF3E1151"/>
      <name val="Gadugi"/>
      <family val="2"/>
    </font>
    <font>
      <b/>
      <sz val="16"/>
      <color rgb="FFA03058"/>
      <name val="Gadugi"/>
      <family val="2"/>
    </font>
    <font>
      <sz val="10"/>
      <color rgb="FF3B5673"/>
      <name val="Gadugi"/>
      <family val="2"/>
    </font>
    <font>
      <sz val="11"/>
      <color rgb="FF3B5673"/>
      <name val="Calibri"/>
      <family val="2"/>
      <scheme val="minor"/>
    </font>
    <font>
      <sz val="10"/>
      <color rgb="FF3E1151"/>
      <name val="Gadugi"/>
      <family val="2"/>
    </font>
    <font>
      <sz val="11"/>
      <color rgb="FF003E52"/>
      <name val="Gadugi"/>
      <family val="2"/>
    </font>
    <font>
      <b/>
      <sz val="10"/>
      <color theme="4" tint="-0.499984740745262"/>
      <name val="Gadugi"/>
      <family val="2"/>
    </font>
    <font>
      <sz val="12"/>
      <color theme="1"/>
      <name val="Calibri"/>
      <family val="2"/>
      <scheme val="minor"/>
    </font>
    <font>
      <sz val="14"/>
      <color theme="1"/>
      <name val="Calibri"/>
      <family val="2"/>
      <scheme val="minor"/>
    </font>
    <font>
      <sz val="11"/>
      <color rgb="FFFFFFFF"/>
      <name val="Arial"/>
      <family val="2"/>
    </font>
    <font>
      <b/>
      <sz val="12"/>
      <color theme="0"/>
      <name val="Gadugi"/>
      <family val="2"/>
    </font>
    <font>
      <sz val="18"/>
      <color rgb="FF3E1151"/>
      <name val="Calibri"/>
      <family val="2"/>
      <scheme val="minor"/>
    </font>
    <font>
      <sz val="11"/>
      <name val="Gadugi"/>
      <family val="2"/>
    </font>
    <font>
      <b/>
      <sz val="11"/>
      <name val="Gadugi"/>
      <family val="2"/>
    </font>
    <font>
      <b/>
      <sz val="11"/>
      <color theme="4" tint="-0.499984740745262"/>
      <name val="Calibri"/>
      <family val="2"/>
      <scheme val="minor"/>
    </font>
    <font>
      <sz val="11"/>
      <color theme="4" tint="-0.499984740745262"/>
      <name val="Calibri"/>
      <family val="2"/>
      <scheme val="minor"/>
    </font>
    <font>
      <sz val="11"/>
      <color theme="1"/>
      <name val="Calibri"/>
      <family val="2"/>
    </font>
  </fonts>
  <fills count="10">
    <fill>
      <patternFill patternType="none"/>
    </fill>
    <fill>
      <patternFill patternType="gray125"/>
    </fill>
    <fill>
      <patternFill patternType="solid">
        <fgColor theme="4"/>
      </patternFill>
    </fill>
    <fill>
      <patternFill patternType="solid">
        <fgColor theme="6" tint="0.59999389629810485"/>
        <bgColor indexed="65"/>
      </patternFill>
    </fill>
    <fill>
      <patternFill patternType="solid">
        <fgColor rgb="FFFFC000"/>
        <bgColor indexed="64"/>
      </patternFill>
    </fill>
    <fill>
      <patternFill patternType="solid">
        <fgColor rgb="FF3B5673"/>
        <bgColor indexed="64"/>
      </patternFill>
    </fill>
    <fill>
      <patternFill patternType="solid">
        <fgColor rgb="FF009DA9"/>
        <bgColor indexed="64"/>
      </patternFill>
    </fill>
    <fill>
      <patternFill patternType="solid">
        <fgColor rgb="FFA03058"/>
        <bgColor indexed="64"/>
      </patternFill>
    </fill>
    <fill>
      <patternFill patternType="solid">
        <fgColor rgb="FF3E1151"/>
        <bgColor indexed="64"/>
      </patternFill>
    </fill>
    <fill>
      <patternFill patternType="solid">
        <fgColor theme="0"/>
        <bgColor indexed="64"/>
      </patternFill>
    </fill>
  </fills>
  <borders count="48">
    <border>
      <left/>
      <right/>
      <top/>
      <bottom/>
      <diagonal/>
    </border>
    <border>
      <left style="thick">
        <color rgb="FFFFC000"/>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style="thick">
        <color rgb="FFFFC000"/>
      </right>
      <top/>
      <bottom style="thick">
        <color rgb="FFFFC000"/>
      </bottom>
      <diagonal/>
    </border>
    <border>
      <left style="thick">
        <color rgb="FFA03058"/>
      </left>
      <right style="thick">
        <color rgb="FFA03058"/>
      </right>
      <top style="thick">
        <color rgb="FFA03058"/>
      </top>
      <bottom style="thick">
        <color rgb="FFA03058"/>
      </bottom>
      <diagonal/>
    </border>
    <border>
      <left/>
      <right style="thick">
        <color rgb="FFA03058"/>
      </right>
      <top/>
      <bottom/>
      <diagonal/>
    </border>
    <border>
      <left style="hair">
        <color rgb="FFA03058"/>
      </left>
      <right style="hair">
        <color rgb="FFA03058"/>
      </right>
      <top/>
      <bottom/>
      <diagonal/>
    </border>
    <border>
      <left/>
      <right/>
      <top style="thick">
        <color rgb="FFA03058"/>
      </top>
      <bottom style="thick">
        <color rgb="FFFFC000"/>
      </bottom>
      <diagonal/>
    </border>
    <border>
      <left/>
      <right/>
      <top style="thick">
        <color rgb="FFFFC000"/>
      </top>
      <bottom/>
      <diagonal/>
    </border>
    <border>
      <left/>
      <right/>
      <top/>
      <bottom style="thick">
        <color rgb="FFFFC000"/>
      </bottom>
      <diagonal/>
    </border>
    <border>
      <left style="thick">
        <color rgb="FFA03058"/>
      </left>
      <right/>
      <top/>
      <bottom/>
      <diagonal/>
    </border>
    <border>
      <left style="thick">
        <color rgb="FFA03058"/>
      </left>
      <right/>
      <top style="thick">
        <color rgb="FFA03058"/>
      </top>
      <bottom style="thick">
        <color rgb="FFA03058"/>
      </bottom>
      <diagonal/>
    </border>
    <border>
      <left/>
      <right/>
      <top style="thick">
        <color rgb="FFA03058"/>
      </top>
      <bottom style="thick">
        <color rgb="FFA03058"/>
      </bottom>
      <diagonal/>
    </border>
    <border>
      <left/>
      <right/>
      <top style="thick">
        <color rgb="FFA03058"/>
      </top>
      <bottom/>
      <diagonal/>
    </border>
    <border>
      <left/>
      <right style="thick">
        <color rgb="FF009DA9"/>
      </right>
      <top/>
      <bottom/>
      <diagonal/>
    </border>
    <border>
      <left/>
      <right/>
      <top style="thick">
        <color rgb="FF009DA9"/>
      </top>
      <bottom/>
      <diagonal/>
    </border>
    <border>
      <left style="thick">
        <color rgb="FF009DA9"/>
      </left>
      <right style="thick">
        <color rgb="FF009DA9"/>
      </right>
      <top style="thick">
        <color rgb="FF009DA9"/>
      </top>
      <bottom/>
      <diagonal/>
    </border>
    <border>
      <left style="thick">
        <color rgb="FF009DA9"/>
      </left>
      <right/>
      <top style="thick">
        <color rgb="FF009DA9"/>
      </top>
      <bottom/>
      <diagonal/>
    </border>
    <border>
      <left style="thick">
        <color rgb="FF009DA9"/>
      </left>
      <right/>
      <top style="thick">
        <color rgb="FF009DA9"/>
      </top>
      <bottom style="thick">
        <color rgb="FF009DA9"/>
      </bottom>
      <diagonal/>
    </border>
    <border>
      <left style="thick">
        <color rgb="FF009DA9"/>
      </left>
      <right/>
      <top/>
      <bottom/>
      <diagonal/>
    </border>
    <border>
      <left style="thick">
        <color rgb="FF009DA9"/>
      </left>
      <right style="thick">
        <color rgb="FF009DA9"/>
      </right>
      <top/>
      <bottom/>
      <diagonal/>
    </border>
    <border>
      <left style="hair">
        <color rgb="FFA03058"/>
      </left>
      <right style="hair">
        <color rgb="FFA03058"/>
      </right>
      <top style="thick">
        <color rgb="FF009DA9"/>
      </top>
      <bottom/>
      <diagonal/>
    </border>
    <border>
      <left style="thick">
        <color rgb="FF3E1151"/>
      </left>
      <right/>
      <top style="thick">
        <color rgb="FF3E1151"/>
      </top>
      <bottom/>
      <diagonal/>
    </border>
    <border>
      <left/>
      <right style="thick">
        <color rgb="FF3E1151"/>
      </right>
      <top style="thick">
        <color rgb="FF3E1151"/>
      </top>
      <bottom style="thick">
        <color rgb="FF3E1151"/>
      </bottom>
      <diagonal/>
    </border>
    <border>
      <left style="thick">
        <color rgb="FF009DA9"/>
      </left>
      <right style="hair">
        <color rgb="FFA03058"/>
      </right>
      <top style="thick">
        <color rgb="FF009DA9"/>
      </top>
      <bottom/>
      <diagonal/>
    </border>
    <border>
      <left style="thick">
        <color rgb="FF009DA9"/>
      </left>
      <right style="hair">
        <color rgb="FFA03058"/>
      </right>
      <top/>
      <bottom/>
      <diagonal/>
    </border>
    <border>
      <left style="hair">
        <color rgb="FFA03058"/>
      </left>
      <right style="hair">
        <color rgb="FFA03058"/>
      </right>
      <top/>
      <bottom style="thick">
        <color rgb="FF009DA9"/>
      </bottom>
      <diagonal/>
    </border>
    <border>
      <left style="hair">
        <color rgb="FFA03058"/>
      </left>
      <right/>
      <top style="thick">
        <color rgb="FF009DA9"/>
      </top>
      <bottom/>
      <diagonal/>
    </border>
    <border>
      <left style="thick">
        <color rgb="FF009DA9"/>
      </left>
      <right style="hair">
        <color rgb="FFA03058"/>
      </right>
      <top/>
      <bottom style="thick">
        <color rgb="FF009DA9"/>
      </bottom>
      <diagonal/>
    </border>
    <border>
      <left style="hair">
        <color rgb="FFA03058"/>
      </left>
      <right style="thick">
        <color rgb="FF009DA9"/>
      </right>
      <top/>
      <bottom/>
      <diagonal/>
    </border>
    <border>
      <left style="hair">
        <color rgb="FFA03058"/>
      </left>
      <right/>
      <top/>
      <bottom style="thick">
        <color rgb="FF009DA9"/>
      </bottom>
      <diagonal/>
    </border>
    <border>
      <left style="hair">
        <color rgb="FFA03058"/>
      </left>
      <right style="thick">
        <color rgb="FF009DA9"/>
      </right>
      <top style="thick">
        <color rgb="FF009DA9"/>
      </top>
      <bottom/>
      <diagonal/>
    </border>
    <border>
      <left style="hair">
        <color rgb="FFA03058"/>
      </left>
      <right style="thick">
        <color rgb="FF009DA9"/>
      </right>
      <top/>
      <bottom style="thick">
        <color rgb="FF009DA9"/>
      </bottom>
      <diagonal/>
    </border>
    <border>
      <left style="thick">
        <color rgb="FFA03058"/>
      </left>
      <right style="thick">
        <color rgb="FFA03058"/>
      </right>
      <top style="thick">
        <color rgb="FFA03058"/>
      </top>
      <bottom/>
      <diagonal/>
    </border>
    <border>
      <left style="thick">
        <color rgb="FFA03058"/>
      </left>
      <right style="thick">
        <color rgb="FFA03058"/>
      </right>
      <top/>
      <bottom style="thick">
        <color rgb="FFA03058"/>
      </bottom>
      <diagonal/>
    </border>
    <border>
      <left/>
      <right style="thick">
        <color rgb="FF3E1151"/>
      </right>
      <top style="thick">
        <color rgb="FF3E1151"/>
      </top>
      <bottom/>
      <diagonal/>
    </border>
    <border>
      <left style="thick">
        <color rgb="FF3E1151"/>
      </left>
      <right/>
      <top/>
      <bottom style="thick">
        <color rgb="FF3E1151"/>
      </bottom>
      <diagonal/>
    </border>
    <border>
      <left/>
      <right style="thick">
        <color rgb="FF3E1151"/>
      </right>
      <top/>
      <bottom style="thick">
        <color rgb="FF3E1151"/>
      </bottom>
      <diagonal/>
    </border>
    <border>
      <left/>
      <right/>
      <top style="thick">
        <color rgb="FF3E1151"/>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92">
    <xf numFmtId="0" fontId="0" fillId="0" borderId="0" xfId="0"/>
    <xf numFmtId="0" fontId="0" fillId="0" borderId="0" xfId="0" applyProtection="1">
      <protection locked="0"/>
    </xf>
    <xf numFmtId="2" fontId="6" fillId="0" borderId="7" xfId="0" applyNumberFormat="1" applyFont="1" applyBorder="1" applyAlignment="1" applyProtection="1">
      <alignment horizontal="center" wrapText="1"/>
      <protection locked="0" hidden="1"/>
    </xf>
    <xf numFmtId="0" fontId="15" fillId="0" borderId="0" xfId="0" applyFont="1" applyProtection="1">
      <protection locked="0"/>
    </xf>
    <xf numFmtId="0" fontId="14" fillId="0" borderId="0" xfId="0" applyFont="1" applyProtection="1">
      <protection hidden="1"/>
    </xf>
    <xf numFmtId="0" fontId="4" fillId="0" borderId="0" xfId="3" applyBorder="1" applyAlignment="1" applyProtection="1">
      <alignment vertical="center"/>
      <protection hidden="1"/>
    </xf>
    <xf numFmtId="0" fontId="14" fillId="0" borderId="0" xfId="0" applyFont="1" applyAlignment="1" applyProtection="1">
      <alignment vertical="center"/>
      <protection hidden="1"/>
    </xf>
    <xf numFmtId="0" fontId="0" fillId="0" borderId="4" xfId="0" applyBorder="1" applyProtection="1">
      <protection locked="0"/>
    </xf>
    <xf numFmtId="0" fontId="0" fillId="0" borderId="10" xfId="0" applyBorder="1" applyProtection="1">
      <protection locked="0"/>
    </xf>
    <xf numFmtId="0" fontId="21" fillId="0" borderId="0" xfId="0" applyFont="1"/>
    <xf numFmtId="0" fontId="24" fillId="0" borderId="14" xfId="0" applyFont="1" applyBorder="1" applyAlignment="1" applyProtection="1">
      <alignment vertical="top" wrapText="1"/>
      <protection hidden="1"/>
    </xf>
    <xf numFmtId="0" fontId="0" fillId="0" borderId="13" xfId="0" applyBorder="1" applyProtection="1">
      <protection locked="0"/>
    </xf>
    <xf numFmtId="0" fontId="22" fillId="7" borderId="15" xfId="0" applyFont="1" applyFill="1" applyBorder="1" applyAlignment="1" applyProtection="1">
      <alignment horizontal="center" vertical="center"/>
      <protection locked="0"/>
    </xf>
    <xf numFmtId="0" fontId="22" fillId="7" borderId="16" xfId="0" applyFont="1" applyFill="1" applyBorder="1" applyAlignment="1" applyProtection="1">
      <alignment horizontal="center" vertical="center"/>
      <protection locked="0"/>
    </xf>
    <xf numFmtId="0" fontId="0" fillId="0" borderId="8" xfId="0" applyBorder="1" applyProtection="1">
      <protection locked="0"/>
    </xf>
    <xf numFmtId="0" fontId="0" fillId="0" borderId="17" xfId="0" applyBorder="1" applyProtection="1">
      <protection locked="0"/>
    </xf>
    <xf numFmtId="0" fontId="22" fillId="6" borderId="18" xfId="0" applyFont="1" applyFill="1" applyBorder="1" applyAlignment="1" applyProtection="1">
      <alignment horizontal="center" vertical="center"/>
      <protection locked="0"/>
    </xf>
    <xf numFmtId="0" fontId="22" fillId="6" borderId="20" xfId="0" applyFont="1" applyFill="1" applyBorder="1" applyAlignment="1" applyProtection="1">
      <alignment horizontal="center" vertical="center"/>
      <protection locked="0"/>
    </xf>
    <xf numFmtId="0" fontId="22" fillId="6" borderId="21" xfId="0" applyFont="1" applyFill="1" applyBorder="1" applyAlignment="1" applyProtection="1">
      <alignment horizontal="center" vertical="center"/>
      <protection locked="0"/>
    </xf>
    <xf numFmtId="0" fontId="0" fillId="0" borderId="22" xfId="0" applyBorder="1" applyProtection="1">
      <protection locked="0"/>
    </xf>
    <xf numFmtId="0" fontId="22" fillId="8" borderId="25" xfId="0" applyFont="1" applyFill="1" applyBorder="1" applyAlignment="1" applyProtection="1">
      <alignment horizontal="center" vertical="center"/>
      <protection locked="0"/>
    </xf>
    <xf numFmtId="0" fontId="5" fillId="0" borderId="22" xfId="0" applyFont="1" applyBorder="1" applyAlignment="1" applyProtection="1">
      <alignment vertical="top"/>
      <protection locked="0"/>
    </xf>
    <xf numFmtId="0" fontId="22" fillId="8" borderId="26" xfId="0" applyFont="1" applyFill="1" applyBorder="1" applyAlignment="1" applyProtection="1">
      <alignment horizontal="center" vertical="center"/>
      <protection locked="0"/>
    </xf>
    <xf numFmtId="0" fontId="18" fillId="0" borderId="0" xfId="0" applyFont="1" applyAlignment="1" applyProtection="1">
      <alignment horizontal="left" wrapText="1"/>
      <protection locked="0"/>
    </xf>
    <xf numFmtId="0" fontId="17" fillId="3" borderId="0" xfId="2" applyFont="1" applyBorder="1" applyAlignment="1" applyProtection="1">
      <alignment wrapText="1"/>
      <protection locked="0"/>
    </xf>
    <xf numFmtId="0" fontId="17" fillId="3" borderId="30" xfId="2" applyFont="1" applyBorder="1" applyAlignment="1" applyProtection="1">
      <alignment wrapText="1"/>
      <protection locked="0"/>
    </xf>
    <xf numFmtId="0" fontId="17" fillId="0" borderId="0" xfId="0" applyFont="1" applyAlignment="1" applyProtection="1">
      <alignment wrapText="1"/>
      <protection locked="0"/>
    </xf>
    <xf numFmtId="0" fontId="17" fillId="3" borderId="32" xfId="2" applyFont="1" applyBorder="1" applyAlignment="1" applyProtection="1">
      <alignment wrapText="1"/>
      <protection locked="0"/>
    </xf>
    <xf numFmtId="0" fontId="17" fillId="0" borderId="30" xfId="0" applyFont="1" applyBorder="1" applyAlignment="1" applyProtection="1">
      <alignment wrapText="1"/>
      <protection locked="0"/>
    </xf>
    <xf numFmtId="0" fontId="17" fillId="3" borderId="33" xfId="2" applyFont="1" applyBorder="1" applyAlignment="1" applyProtection="1">
      <alignment wrapText="1"/>
      <protection locked="0"/>
    </xf>
    <xf numFmtId="0" fontId="17" fillId="0" borderId="32" xfId="0" applyFont="1" applyBorder="1" applyAlignment="1" applyProtection="1">
      <alignment wrapText="1"/>
      <protection locked="0"/>
    </xf>
    <xf numFmtId="0" fontId="17" fillId="3" borderId="34" xfId="2" applyFont="1" applyBorder="1" applyAlignment="1" applyProtection="1">
      <alignment wrapText="1"/>
      <protection locked="0"/>
    </xf>
    <xf numFmtId="0" fontId="0" fillId="0" borderId="18" xfId="0" applyBorder="1" applyProtection="1">
      <protection locked="0"/>
    </xf>
    <xf numFmtId="0" fontId="17" fillId="3" borderId="35" xfId="2" applyFont="1" applyBorder="1" applyAlignment="1" applyProtection="1">
      <alignment wrapText="1"/>
      <protection locked="0"/>
    </xf>
    <xf numFmtId="0" fontId="17" fillId="0" borderId="35" xfId="0" applyFont="1" applyBorder="1" applyAlignment="1" applyProtection="1">
      <alignment wrapText="1"/>
      <protection locked="0"/>
    </xf>
    <xf numFmtId="0" fontId="17" fillId="0" borderId="34" xfId="0" applyFont="1" applyBorder="1" applyAlignment="1" applyProtection="1">
      <alignment wrapText="1"/>
      <protection locked="0"/>
    </xf>
    <xf numFmtId="0" fontId="17" fillId="3" borderId="24" xfId="2" applyFont="1" applyBorder="1" applyAlignment="1" applyProtection="1">
      <alignment horizontal="left"/>
      <protection locked="0"/>
    </xf>
    <xf numFmtId="0" fontId="17" fillId="0" borderId="9" xfId="0" applyFont="1" applyBorder="1" applyProtection="1">
      <protection locked="0"/>
    </xf>
    <xf numFmtId="0" fontId="17" fillId="3" borderId="9" xfId="2" applyFont="1" applyBorder="1" applyAlignment="1" applyProtection="1">
      <protection locked="0"/>
    </xf>
    <xf numFmtId="0" fontId="17" fillId="0" borderId="24" xfId="0" applyFont="1" applyBorder="1" applyProtection="1">
      <protection locked="0"/>
    </xf>
    <xf numFmtId="0" fontId="17" fillId="3" borderId="24" xfId="2" applyFont="1" applyBorder="1" applyAlignment="1" applyProtection="1">
      <protection locked="0"/>
    </xf>
    <xf numFmtId="0" fontId="17" fillId="3" borderId="29" xfId="2" applyFont="1" applyBorder="1" applyAlignment="1" applyProtection="1">
      <protection locked="0"/>
    </xf>
    <xf numFmtId="0" fontId="8" fillId="5" borderId="42" xfId="1" applyFont="1" applyFill="1" applyBorder="1" applyAlignment="1" applyProtection="1">
      <alignment horizontal="left" vertical="top" wrapText="1"/>
      <protection hidden="1"/>
    </xf>
    <xf numFmtId="0" fontId="8" fillId="5" borderId="43" xfId="1" applyFont="1" applyFill="1" applyBorder="1" applyAlignment="1" applyProtection="1">
      <alignment horizontal="left" vertical="top" wrapText="1"/>
      <protection hidden="1"/>
    </xf>
    <xf numFmtId="0" fontId="2" fillId="4" borderId="44" xfId="0" applyFont="1" applyFill="1" applyBorder="1" applyProtection="1">
      <protection hidden="1"/>
    </xf>
    <xf numFmtId="2" fontId="2" fillId="4" borderId="45" xfId="0" applyNumberFormat="1" applyFont="1" applyFill="1" applyBorder="1" applyAlignment="1" applyProtection="1">
      <alignment horizontal="center"/>
      <protection hidden="1"/>
    </xf>
    <xf numFmtId="2" fontId="2" fillId="9" borderId="44" xfId="0" applyNumberFormat="1" applyFont="1" applyFill="1" applyBorder="1" applyAlignment="1" applyProtection="1">
      <alignment horizontal="left"/>
      <protection hidden="1"/>
    </xf>
    <xf numFmtId="2" fontId="2" fillId="9" borderId="45" xfId="0" applyNumberFormat="1" applyFont="1" applyFill="1" applyBorder="1" applyAlignment="1" applyProtection="1">
      <alignment horizontal="center"/>
      <protection hidden="1"/>
    </xf>
    <xf numFmtId="0" fontId="2" fillId="9" borderId="44" xfId="0" applyFont="1" applyFill="1" applyBorder="1" applyProtection="1">
      <protection hidden="1"/>
    </xf>
    <xf numFmtId="0" fontId="6" fillId="4" borderId="46" xfId="0" applyFont="1" applyFill="1" applyBorder="1" applyAlignment="1" applyProtection="1">
      <alignment wrapText="1"/>
      <protection hidden="1"/>
    </xf>
    <xf numFmtId="2" fontId="6" fillId="4" borderId="47" xfId="0" applyNumberFormat="1" applyFont="1" applyFill="1" applyBorder="1" applyAlignment="1" applyProtection="1">
      <alignment horizontal="center" wrapText="1"/>
      <protection hidden="1"/>
    </xf>
    <xf numFmtId="0" fontId="24" fillId="0" borderId="20" xfId="0" applyFont="1" applyBorder="1" applyAlignment="1" applyProtection="1">
      <alignment horizontal="left" vertical="top" wrapText="1"/>
      <protection hidden="1"/>
    </xf>
    <xf numFmtId="0" fontId="24" fillId="0" borderId="22" xfId="0" applyFont="1" applyBorder="1" applyAlignment="1" applyProtection="1">
      <alignment horizontal="left" vertical="top" wrapText="1"/>
      <protection hidden="1"/>
    </xf>
    <xf numFmtId="0" fontId="23" fillId="0" borderId="0" xfId="0" applyFont="1" applyAlignment="1" applyProtection="1">
      <alignment horizontal="left" vertical="center"/>
      <protection locked="0"/>
    </xf>
    <xf numFmtId="2" fontId="17" fillId="0" borderId="24" xfId="0" applyNumberFormat="1" applyFont="1" applyBorder="1" applyAlignment="1" applyProtection="1">
      <alignment horizontal="center" vertical="center" wrapText="1"/>
      <protection locked="0"/>
    </xf>
    <xf numFmtId="2" fontId="17" fillId="0" borderId="9" xfId="0" applyNumberFormat="1" applyFont="1" applyBorder="1" applyAlignment="1" applyProtection="1">
      <alignment horizontal="center" vertical="center" wrapText="1"/>
      <protection locked="0"/>
    </xf>
    <xf numFmtId="2" fontId="17" fillId="0" borderId="29" xfId="0" applyNumberFormat="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hidden="1"/>
    </xf>
    <xf numFmtId="0" fontId="24" fillId="0" borderId="37" xfId="0" applyFont="1" applyBorder="1" applyAlignment="1" applyProtection="1">
      <alignment horizontal="center" vertical="center" wrapText="1"/>
      <protection hidden="1"/>
    </xf>
    <xf numFmtId="0" fontId="24" fillId="0" borderId="25" xfId="0" applyFont="1" applyBorder="1" applyAlignment="1" applyProtection="1">
      <alignment horizontal="center" vertical="top" wrapText="1"/>
      <protection hidden="1"/>
    </xf>
    <xf numFmtId="0" fontId="24" fillId="0" borderId="38" xfId="0" applyFont="1" applyBorder="1" applyAlignment="1" applyProtection="1">
      <alignment horizontal="center" vertical="top" wrapText="1"/>
      <protection hidden="1"/>
    </xf>
    <xf numFmtId="0" fontId="24" fillId="0" borderId="39" xfId="0" applyFont="1" applyBorder="1" applyAlignment="1" applyProtection="1">
      <alignment horizontal="center" vertical="top" wrapText="1"/>
      <protection hidden="1"/>
    </xf>
    <xf numFmtId="0" fontId="24" fillId="0" borderId="40"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2" fontId="10" fillId="0" borderId="3" xfId="0" applyNumberFormat="1" applyFont="1" applyBorder="1" applyAlignment="1" applyProtection="1">
      <alignment horizontal="center" vertical="top" wrapText="1"/>
      <protection hidden="1"/>
    </xf>
    <xf numFmtId="2" fontId="10" fillId="0" borderId="4" xfId="0" applyNumberFormat="1" applyFont="1" applyBorder="1" applyAlignment="1" applyProtection="1">
      <alignment horizontal="center" vertical="top" wrapText="1"/>
      <protection hidden="1"/>
    </xf>
    <xf numFmtId="2" fontId="10" fillId="0" borderId="5" xfId="0" applyNumberFormat="1" applyFont="1" applyBorder="1" applyAlignment="1" applyProtection="1">
      <alignment horizontal="center" vertical="top" wrapText="1"/>
      <protection hidden="1"/>
    </xf>
    <xf numFmtId="2" fontId="10" fillId="0" borderId="6" xfId="0" applyNumberFormat="1" applyFont="1" applyBorder="1" applyAlignment="1" applyProtection="1">
      <alignment horizontal="center" vertical="top" wrapText="1"/>
      <protection hidden="1"/>
    </xf>
    <xf numFmtId="0" fontId="2" fillId="0" borderId="41" xfId="0" applyFont="1" applyBorder="1" applyAlignment="1" applyProtection="1">
      <alignment horizontal="center"/>
      <protection locked="0" hidden="1"/>
    </xf>
    <xf numFmtId="0" fontId="24" fillId="0" borderId="19" xfId="0" applyFont="1" applyBorder="1" applyAlignment="1" applyProtection="1">
      <alignment horizontal="left" vertical="top" wrapText="1"/>
      <protection hidden="1"/>
    </xf>
    <xf numFmtId="0" fontId="24" fillId="0" borderId="23" xfId="0" applyFont="1" applyBorder="1" applyAlignment="1" applyProtection="1">
      <alignment horizontal="left" vertical="top" wrapText="1"/>
      <protection hidden="1"/>
    </xf>
    <xf numFmtId="0" fontId="17" fillId="0" borderId="24"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9" fillId="0" borderId="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27" fillId="0" borderId="0" xfId="0" applyFont="1" applyAlignment="1">
      <alignment horizontal="left" vertical="top" wrapText="1"/>
    </xf>
    <xf numFmtId="0" fontId="0" fillId="0" borderId="0" xfId="0" applyAlignment="1">
      <alignment horizontal="left" vertical="top" wrapText="1"/>
    </xf>
    <xf numFmtId="0" fontId="28" fillId="0" borderId="0" xfId="0" applyFont="1"/>
  </cellXfs>
  <cellStyles count="4">
    <cellStyle name="40% - Accent3" xfId="2" builtinId="39"/>
    <cellStyle name="Accent1" xfId="1" builtinId="29"/>
    <cellStyle name="Hyperlink" xfId="3" builtinId="8"/>
    <cellStyle name="Normal" xfId="0" builtinId="0"/>
  </cellStyles>
  <dxfs count="13">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Gadugi"/>
        <scheme val="none"/>
      </font>
      <fill>
        <patternFill patternType="solid">
          <fgColor indexed="64"/>
          <bgColor rgb="FF3B567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2"/>
        </patternFill>
      </fill>
    </dxf>
    <dxf>
      <fill>
        <patternFill>
          <bgColor rgb="FF67CFE3"/>
        </patternFill>
      </fill>
    </dxf>
    <dxf>
      <fill>
        <patternFill>
          <bgColor rgb="FFFFC000"/>
        </patternFill>
      </fill>
    </dxf>
    <dxf>
      <fill>
        <patternFill>
          <bgColor rgb="FF3B5673"/>
        </patternFill>
      </fill>
    </dxf>
    <dxf>
      <fill>
        <patternFill>
          <bgColor rgb="FF009DA9"/>
        </patternFill>
      </fill>
    </dxf>
    <dxf>
      <fill>
        <patternFill>
          <bgColor rgb="FF009DA9"/>
        </patternFill>
      </fill>
    </dxf>
    <dxf>
      <fill>
        <patternFill>
          <bgColor rgb="FFD5FBF1"/>
        </patternFill>
      </fill>
    </dxf>
  </dxfs>
  <tableStyles count="4" defaultTableStyle="TableStyleMedium2" defaultPivotStyle="PivotStyleLight16">
    <tableStyle name="Table Style 1" pivot="0" count="1" xr9:uid="{00000000-0011-0000-FFFF-FFFF00000000}">
      <tableStyleElement type="wholeTable" dxfId="12"/>
    </tableStyle>
    <tableStyle name="Table Style 2" pivot="0" count="1" xr9:uid="{00000000-0011-0000-FFFF-FFFF01000000}">
      <tableStyleElement type="wholeTable" dxfId="11"/>
    </tableStyle>
    <tableStyle name="Table Style 3" pivot="0" count="1" xr9:uid="{00000000-0011-0000-FFFF-FFFF02000000}">
      <tableStyleElement type="firstRowStripe" dxfId="10"/>
    </tableStyle>
    <tableStyle name="Table Style 4" pivot="0" count="4" xr9:uid="{00000000-0011-0000-FFFF-FFFF03000000}">
      <tableStyleElement type="headerRow" dxfId="9"/>
      <tableStyleElement type="totalRow" dxfId="8"/>
      <tableStyleElement type="firstRowStripe" dxfId="7"/>
      <tableStyleElement type="secondRowStripe" dxfId="6"/>
    </tableStyle>
  </tableStyles>
  <colors>
    <mruColors>
      <color rgb="FFFFC000"/>
      <color rgb="FF3B5673"/>
      <color rgb="FF009DA9"/>
      <color rgb="FF3E1151"/>
      <color rgb="FFA03058"/>
      <color rgb="FFB9FAFF"/>
      <color rgb="FF00B2C0"/>
      <color rgb="FF77787C"/>
      <color rgb="FF67CFE3"/>
      <color rgb="FF003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21</xdr:row>
      <xdr:rowOff>0</xdr:rowOff>
    </xdr:from>
    <xdr:to>
      <xdr:col>2</xdr:col>
      <xdr:colOff>1162049</xdr:colOff>
      <xdr:row>23</xdr:row>
      <xdr:rowOff>156257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 y="6074229"/>
          <a:ext cx="2337707" cy="548143"/>
        </a:xfrm>
        <a:prstGeom prst="rect">
          <a:avLst/>
        </a:prstGeom>
        <a:noFill/>
        <a:ln w="19050">
          <a:solidFill>
            <a:srgbClr val="0070C0"/>
          </a:solidFill>
        </a:ln>
      </xdr:spPr>
    </xdr:pic>
    <xdr:clientData/>
  </xdr:twoCellAnchor>
  <xdr:twoCellAnchor>
    <xdr:from>
      <xdr:col>0</xdr:col>
      <xdr:colOff>141514</xdr:colOff>
      <xdr:row>24</xdr:row>
      <xdr:rowOff>102054</xdr:rowOff>
    </xdr:from>
    <xdr:to>
      <xdr:col>2</xdr:col>
      <xdr:colOff>1186542</xdr:colOff>
      <xdr:row>34</xdr:row>
      <xdr:rowOff>97973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41514" y="6774997"/>
          <a:ext cx="2373085" cy="199889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project was supported by Grant No. 2017-TA-AX-K059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1</xdr:row>
          <xdr:rowOff>114300</xdr:rowOff>
        </xdr:from>
        <xdr:to>
          <xdr:col>15</xdr:col>
          <xdr:colOff>276225</xdr:colOff>
          <xdr:row>33</xdr:row>
          <xdr:rowOff>123825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L6:M19" totalsRowShown="0" headerRowDxfId="5" headerRowBorderDxfId="4" tableBorderDxfId="3" totalsRowBorderDxfId="2">
  <autoFilter ref="L6:M19" xr:uid="{00000000-0009-0000-0100-000003000000}"/>
  <tableColumns count="2">
    <tableColumn id="1" xr3:uid="{00000000-0010-0000-0000-000001000000}" name="Staff" dataDxfId="1"/>
    <tableColumn id="2" xr3:uid="{00000000-0010-0000-0000-000002000000}" name="FTE(s)" dataDxfId="0"/>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showGridLines="0" tabSelected="1" workbookViewId="0">
      <selection activeCell="G10" sqref="G10:G14"/>
    </sheetView>
  </sheetViews>
  <sheetFormatPr defaultColWidth="9.28515625" defaultRowHeight="15" x14ac:dyDescent="0.25"/>
  <cols>
    <col min="1" max="1" width="2.28515625" style="1" customWidth="1"/>
    <col min="2" max="2" width="17" style="1" customWidth="1"/>
    <col min="3" max="3" width="17.42578125" style="1" customWidth="1"/>
    <col min="4" max="4" width="2.28515625" style="1" customWidth="1"/>
    <col min="5" max="5" width="5.5703125" style="1" customWidth="1"/>
    <col min="6" max="6" width="20.28515625" style="1" customWidth="1"/>
    <col min="7" max="7" width="26.5703125" style="1" customWidth="1"/>
    <col min="8" max="8" width="36.7109375" style="1" customWidth="1"/>
    <col min="9" max="9" width="29.28515625" style="1" customWidth="1"/>
    <col min="10" max="10" width="16.42578125" style="1" customWidth="1"/>
    <col min="11" max="11" width="2.42578125" style="1" customWidth="1"/>
    <col min="12" max="12" width="26.85546875" style="1" customWidth="1"/>
    <col min="13" max="13" width="18.7109375" style="1" customWidth="1"/>
    <col min="14" max="14" width="5.5703125" style="1" customWidth="1"/>
    <col min="15" max="15" width="9.28515625" style="1"/>
    <col min="16" max="16" width="24.42578125" style="1" customWidth="1"/>
    <col min="17" max="16384" width="9.28515625" style="1"/>
  </cols>
  <sheetData>
    <row r="1" spans="1:16" ht="29.65" customHeight="1" thickBot="1" x14ac:dyDescent="0.3">
      <c r="B1" s="53" t="s">
        <v>39</v>
      </c>
      <c r="C1" s="53"/>
      <c r="D1" s="53"/>
      <c r="E1" s="53"/>
      <c r="F1" s="53"/>
      <c r="G1" s="53"/>
      <c r="H1" s="53"/>
      <c r="I1" s="53"/>
      <c r="J1" s="53"/>
      <c r="K1" s="53"/>
      <c r="L1" s="53"/>
      <c r="M1" s="53"/>
    </row>
    <row r="2" spans="1:16" ht="13.5" customHeight="1" thickTop="1" thickBot="1" x14ac:dyDescent="0.3">
      <c r="A2" s="14"/>
      <c r="B2" s="13" t="s">
        <v>49</v>
      </c>
      <c r="C2" s="12" t="s">
        <v>50</v>
      </c>
      <c r="D2" s="11"/>
      <c r="E2" s="15"/>
      <c r="F2" s="16" t="s">
        <v>31</v>
      </c>
      <c r="G2" s="17" t="s">
        <v>32</v>
      </c>
      <c r="H2" s="16" t="s">
        <v>33</v>
      </c>
      <c r="I2" s="18" t="s">
        <v>34</v>
      </c>
      <c r="J2" s="16" t="s">
        <v>35</v>
      </c>
      <c r="K2" s="19"/>
      <c r="L2" s="20" t="s">
        <v>36</v>
      </c>
      <c r="M2" s="22" t="s">
        <v>37</v>
      </c>
      <c r="O2" s="9"/>
      <c r="P2" s="9"/>
    </row>
    <row r="3" spans="1:16" ht="111" customHeight="1" thickTop="1" thickBot="1" x14ac:dyDescent="0.3">
      <c r="B3" s="57" t="str">
        <f>lookup!D2</f>
        <v>Sexual Assualt Services Program (SASP) Formula</v>
      </c>
      <c r="C3" s="10" t="s">
        <v>43</v>
      </c>
      <c r="D3" s="11"/>
      <c r="F3" s="72" t="s">
        <v>41</v>
      </c>
      <c r="G3" s="51" t="s">
        <v>55</v>
      </c>
      <c r="H3" s="72" t="s">
        <v>42</v>
      </c>
      <c r="I3" s="51" t="s">
        <v>51</v>
      </c>
      <c r="J3" s="51" t="s">
        <v>52</v>
      </c>
      <c r="K3" s="21"/>
      <c r="L3" s="59" t="s">
        <v>53</v>
      </c>
      <c r="M3" s="60"/>
      <c r="O3" s="9"/>
    </row>
    <row r="4" spans="1:16" ht="61.5" customHeight="1" thickTop="1" thickBot="1" x14ac:dyDescent="0.3">
      <c r="B4" s="58"/>
      <c r="C4" s="2">
        <v>40</v>
      </c>
      <c r="E4" s="23" t="s">
        <v>30</v>
      </c>
      <c r="F4" s="73"/>
      <c r="G4" s="52"/>
      <c r="H4" s="73"/>
      <c r="I4" s="52"/>
      <c r="J4" s="52"/>
      <c r="K4" s="21"/>
      <c r="L4" s="61"/>
      <c r="M4" s="62"/>
      <c r="O4" s="9"/>
      <c r="P4" s="9"/>
    </row>
    <row r="5" spans="1:16" ht="16.5" customHeight="1" thickTop="1" thickBot="1" x14ac:dyDescent="0.3">
      <c r="B5" s="8"/>
      <c r="C5" s="8"/>
      <c r="E5" s="77">
        <v>1</v>
      </c>
      <c r="F5" s="74"/>
      <c r="G5" s="54"/>
      <c r="H5" s="36"/>
      <c r="I5" s="74"/>
      <c r="J5" s="25"/>
      <c r="K5" s="19"/>
      <c r="L5" s="71" t="str">
        <f>IF(B4=lookup!D1, "",B3)</f>
        <v>Sexual Assualt Services Program (SASP) Formula</v>
      </c>
      <c r="M5" s="71"/>
    </row>
    <row r="6" spans="1:16" ht="15.75" customHeight="1" thickTop="1" x14ac:dyDescent="0.25">
      <c r="A6" s="7"/>
      <c r="B6" s="63" t="s">
        <v>54</v>
      </c>
      <c r="C6" s="64"/>
      <c r="E6" s="78"/>
      <c r="F6" s="75"/>
      <c r="G6" s="55"/>
      <c r="H6" s="37"/>
      <c r="I6" s="75"/>
      <c r="J6" s="26"/>
      <c r="K6" s="19"/>
      <c r="L6" s="42" t="s">
        <v>4</v>
      </c>
      <c r="M6" s="43" t="s">
        <v>5</v>
      </c>
    </row>
    <row r="7" spans="1:16" ht="16.5" customHeight="1" x14ac:dyDescent="0.25">
      <c r="A7" s="7"/>
      <c r="B7" s="65"/>
      <c r="C7" s="66"/>
      <c r="E7" s="78"/>
      <c r="F7" s="75"/>
      <c r="G7" s="55"/>
      <c r="H7" s="38"/>
      <c r="I7" s="75"/>
      <c r="J7" s="24"/>
      <c r="K7" s="19"/>
      <c r="L7" s="44" t="str">
        <f t="array" ref="L7">IFERROR(INDEX(lookup!$B:$B,SMALL(IF(lookup!$A:$A=$B$3,ROW(lookup!$B:$B)),ROWS(lookup!B$1:B1))),"")</f>
        <v>Administrator (fiscal manager, executive director)</v>
      </c>
      <c r="M7" s="45">
        <f>IFERROR(IF($L7="","",((IF($I$5=lookup!$I$2,((SUMIF($H$5:$H$9,$L7,$J$5:$J$9)/$C$4)*($G$5/12)),IF($I$5=lookup!$I$3,(SUMIF($H$5:$H$9,$L7,$J$5:$J$9)/(52*$C$4)),IF($I$5=lookup!$I$4,((SUMIF($H$5:$H$9,$L7,$J$5:$J$9)/100)*($G$5/12)),0))))+(IF($I$10=lookup!$I$2,((SUMIF($H$10:$H$14,$L7,$J$10:$J$14)/$C$4)*($G$10/12)),IF($I$10=lookup!$I$3,(SUMIF($H$10:$H$14,$L7,$J$10:$J$14)/(52*$C$4)),IF($I$10=lookup!$I$4,((SUMIF($H$10:$H$14,$L7,$J$10:$J$14)/100)*($G$10/12)),0))))+(IF($I$15=lookup!$I$2,((SUMIF($H$15:$H$19,$L7,$J$15:$J$19)/$C$4)*($G$15/12)),IF($I$15=lookup!$I$3,(SUMIF($H$15:$H$19,$L7,$J$15:$J$19)/(52*$C$4)),IF($I$15=lookup!$I$4,((SUMIF($H$15:$H$19,$L7,$J$15:$J$19)/100)*($G$15/12)),0))))+(IF($I$20=lookup!$I$2,((SUMIF($H$20:$H$24,$L7,$J$20:$J$24)/$C$4)*($G$20/12)),IF($I$20=lookup!$I$3,(SUMIF($H$20:$H$24,$L7,$J$20:$J$24)/(52*$C$4)),IF($I$20=lookup!$I$4,((SUMIF($H$20:$H$24,$L7,$J$20:$J$24)/100)*($G$20/12)),0))))+(IF($I$25=lookup!$I$2,((SUMIF($H$25:$H$29,$L7,$J$25:$J$29)/$C$4)*($G$25/12)),IF($I$25=lookup!$I$3,(SUMIF($H$25:$H$29,$L7,$J$25:$J$29)/(52*$C$4)),IF($I$25=lookup!$I$4,((SUMIF($H$25:$H$29,$L7,$J$25:$J$29)/100)*($G$25/12)),0))))+(IF($I$30=lookup!$I$2,((SUMIF($H$30:$H$34,$L7,$J$30:$J$34)/$C$4)*($G$30/12)),IF($I$30=lookup!$I$3,(SUMIF($H$30:$H$34,$L7,$J$30:$J$34)/(52*$C$4)),IF($I$30=lookup!$I$4,((SUMIF($H$30:$H$34,$L7,$J$30:$J$34)/100)*($G$30/12)),0))))+(IF($I$35=lookup!$I$2,((SUMIF($H$35:$H$39,$L7,$J$35:$J$39)/$C$4)*($G$35/12)),IF($I$35=lookup!$I$3,(SUMIF($H$35:$H$39,$L7,$J$35:$J$39)/(52*$C$4)),IF($I$35=lookup!$I$4,((SUMIF($H$35:$H$39,$L7,$J$35:$J$39)/100)*($G$35/12)),0))))+(IF($I$40=lookup!$I$2,((SUMIF($H$40:$H$44,$L7,$J$40:$J$44)/$C$4)*($G$40/12)),IF($I$40=lookup!$I$3,(SUMIF($H$40:$H$44,$L7,$J$40:$J$44)/(52*$C$4)),IF($I$40=lookup!$I$4,((SUMIF($H$40:$H$44,$L7,$J$40:$J$44)/100)*($G$40/12)),0))))+(IF($I$45=lookup!$I$2,((SUMIF($H$45:$H$49,$L7,$J$45:$J$49)/$C$4)*($G$45/12)),IF($I$45=lookup!$I$3,(SUMIF($H$45:$H$49,$L7,$J$45:$J$49)/(52*$C$4)),IF($I$45=lookup!$I$4,((SUMIF($H$45:$H$49,$L7,$J$45:$J$49)/100)*($G$45/12)),0))))+(IF($I$50=lookup!$I$2,((SUMIF($H$50:$H$54,$L7,$J$50:$J$54)/$C$4)*($G$50/12)),IF($I$50=lookup!$I$3,(SUMIF($H$50:$H$54,$L7,$J$50:$J$54)/(52*$C$4)),IF($I$50=lookup!$I$4,((SUMIF($H$50:$H$54,$L7,$J$50:$J$54)/100)*($G$50/12)),0))))+(IF($I$55=lookup!$I$2,((SUMIF($H$55:$H$59,$L7,$J$55:$J$59)/$C$4)*($G$55/12)),IF($I$55=lookup!$I$3,(SUMIF($H$55:$H$59,$L7,$J$55:$J$59)/(52*$C$4)),IF($I$55=lookup!$I$4,((SUMIF($H$55:$H$59,$L7,$J$55:$J$59)/100)*($G$55/12)),0))))+(IF($I$60=lookup!$I$2,((SUMIF($H$60:$H$64,$L7,$J$60:$J$64)/$C$4)*($G$60/12)),IF($I$60=lookup!$I$3,(SUMIF($H$60:$H$64,$L7,$J$60:$J$64)/(52*$C$4)),IF($I$60=lookup!$I$4,((SUMIF($H$60:$H$64,$L7,$J$60:$J$64)/100)*($G$60/12)),0))))+(IF($I$65=lookup!$I$2,((SUMIF($H$65:$H$69,$L7,$J$65:$J$69)/$C$4)*($G$65/12)),IF($I$65=lookup!$I$3,(SUMIF($H$65:$H$69,$L7,$J$65:$J$69)/(52*$C$4)),IF($I$65=lookup!$I$4,((SUMIF($H$65:$H$69,$L7,$J$65:$J$69)/100)*($G$65/12)),0))))+(IF($I$70=lookup!$I$2,((SUMIF($H$70:$H$74,$L7,$J$70:$J$74)/$C$4)*($G$70/12)),IF($I$70=lookup!$I$3,(SUMIF($H$70:$H$74,$L7,$J$70:$J$74)/(52*$C$4)),IF($I$70=lookup!$I$4,((SUMIF($H$70:$H$74,$L7,$J$70:$J$74)/100)*($G$70/12)),0))))+(IF($I$75=lookup!$I$2,((SUMIF($H$75:$H$79,$L7,$J$75:$J$79)/$C$4)*($G$75/12)),IF($I$75=lookup!$I$3,(SUMIF($H$75:$H$79,$L7,$J$75:$J$79)/(52*$C$4)),IF($I$75=lookup!$I$4,((SUMIF($H$75:$H$79,$L7,$J$75:$J$79)/100)*($G$75/12)),0)))))),0)</f>
        <v>0</v>
      </c>
    </row>
    <row r="8" spans="1:16" ht="15.75" customHeight="1" x14ac:dyDescent="0.25">
      <c r="B8" s="67" t="s">
        <v>38</v>
      </c>
      <c r="C8" s="68"/>
      <c r="E8" s="78"/>
      <c r="F8" s="75"/>
      <c r="G8" s="55"/>
      <c r="H8" s="37"/>
      <c r="I8" s="75"/>
      <c r="J8" s="26"/>
      <c r="K8" s="19"/>
      <c r="L8" s="46" t="str">
        <f t="array" ref="L8">IFERROR(INDEX(lookup!$B:$B,SMALL(IF(lookup!$A:$A=$B$3,ROW(lookup!$B:$B)),ROWS(lookup!B$1:B2))),"")</f>
        <v>Attorney</v>
      </c>
      <c r="M8" s="47">
        <f>IFERROR(IF($L8="","",((IF($I$5=lookup!$I$2,((SUMIF($H$5:$H$9,$L8,$J$5:$J$9)/$C$4)*($G$5/12)),IF($I$5=lookup!$I$3,(SUMIF($H$5:$H$9,$L8,$J$5:$J$9)/(52*$C$4)),IF($I$5=lookup!$I$4,((SUMIF($H$5:$H$9,$L8,$J$5:$J$9)/100)*($G$5/12)),0))))+(IF($I$10=lookup!$I$2,((SUMIF($H$10:$H$14,$L8,$J$10:$J$14)/$C$4)*($G$10/12)),IF($I$10=lookup!$I$3,(SUMIF($H$10:$H$14,$L8,$J$10:$J$14)/(52*$C$4)),IF($I$10=lookup!$I$4,((SUMIF($H$10:$H$14,$L8,$J$10:$J$14)/100)*($G$10/12)),0))))+(IF($I$15=lookup!$I$2,((SUMIF($H$15:$H$19,$L8,$J$15:$J$19)/$C$4)*($G$15/12)),IF($I$15=lookup!$I$3,(SUMIF($H$15:$H$19,$L8,$J$15:$J$19)/(52*$C$4)),IF($I$15=lookup!$I$4,((SUMIF($H$15:$H$19,$L8,$J$15:$J$19)/100)*($G$15/12)),0))))+(IF($I$20=lookup!$I$2,((SUMIF($H$20:$H$24,$L8,$J$20:$J$24)/$C$4)*($G$20/12)),IF($I$20=lookup!$I$3,(SUMIF($H$20:$H$24,$L8,$J$20:$J$24)/(52*$C$4)),IF($I$20=lookup!$I$4,((SUMIF($H$20:$H$24,$L8,$J$20:$J$24)/100)*($G$20/12)),0))))+(IF($I$25=lookup!$I$2,((SUMIF($H$25:$H$29,$L8,$J$25:$J$29)/$C$4)*($G$25/12)),IF($I$25=lookup!$I$3,(SUMIF($H$25:$H$29,$L8,$J$25:$J$29)/(52*$C$4)),IF($I$25=lookup!$I$4,((SUMIF($H$25:$H$29,$L8,$J$25:$J$29)/100)*($G$25/12)),0))))+(IF($I$30=lookup!$I$2,((SUMIF($H$30:$H$34,$L8,$J$30:$J$34)/$C$4)*($G$30/12)),IF($I$30=lookup!$I$3,(SUMIF($H$30:$H$34,$L8,$J$30:$J$34)/(52*$C$4)),IF($I$30=lookup!$I$4,((SUMIF($H$30:$H$34,$L8,$J$30:$J$34)/100)*($G$30/12)),0))))+(IF($I$35=lookup!$I$2,((SUMIF($H$35:$H$39,$L8,$J$35:$J$39)/$C$4)*($G$35/12)),IF($I$35=lookup!$I$3,(SUMIF($H$35:$H$39,$L8,$J$35:$J$39)/(52*$C$4)),IF($I$35=lookup!$I$4,((SUMIF($H$35:$H$39,$L8,$J$35:$J$39)/100)*($G$35/12)),0))))+(IF($I$40=lookup!$I$2,((SUMIF($H$40:$H$44,$L8,$J$40:$J$44)/$C$4)*($G$40/12)),IF($I$40=lookup!$I$3,(SUMIF($H$40:$H$44,$L8,$J$40:$J$44)/(52*$C$4)),IF($I$40=lookup!$I$4,((SUMIF($H$40:$H$44,$L8,$J$40:$J$44)/100)*($G$40/12)),0))))+(IF($I$45=lookup!$I$2,((SUMIF($H$45:$H$49,$L8,$J$45:$J$49)/$C$4)*($G$45/12)),IF($I$45=lookup!$I$3,(SUMIF($H$45:$H$49,$L8,$J$45:$J$49)/(52*$C$4)),IF($I$45=lookup!$I$4,((SUMIF($H$45:$H$49,$L8,$J$45:$J$49)/100)*($G$45/12)),0))))+(IF($I$50=lookup!$I$2,((SUMIF($H$50:$H$54,$L8,$J$50:$J$54)/$C$4)*($G$50/12)),IF($I$50=lookup!$I$3,(SUMIF($H$50:$H$54,$L8,$J$50:$J$54)/(52*$C$4)),IF($I$50=lookup!$I$4,((SUMIF($H$50:$H$54,$L8,$J$50:$J$54)/100)*($G$50/12)),0))))+(IF($I$55=lookup!$I$2,((SUMIF($H$55:$H$59,$L8,$J$55:$J$59)/$C$4)*($G$55/12)),IF($I$55=lookup!$I$3,(SUMIF($H$55:$H$59,$L8,$J$55:$J$59)/(52*$C$4)),IF($I$55=lookup!$I$4,((SUMIF($H$55:$H$59,$L8,$J$55:$J$59)/100)*($G$55/12)),0))))+(IF($I$60=lookup!$I$2,((SUMIF($H$60:$H$64,$L8,$J$60:$J$64)/$C$4)*($G$60/12)),IF($I$60=lookup!$I$3,(SUMIF($H$60:$H$64,$L8,$J$60:$J$64)/(52*$C$4)),IF($I$60=lookup!$I$4,((SUMIF($H$60:$H$64,$L8,$J$60:$J$64)/100)*($G$60/12)),0))))+(IF($I$65=lookup!$I$2,((SUMIF($H$65:$H$69,$L8,$J$65:$J$69)/$C$4)*($G$65/12)),IF($I$65=lookup!$I$3,(SUMIF($H$65:$H$69,$L8,$J$65:$J$69)/(52*$C$4)),IF($I$65=lookup!$I$4,((SUMIF($H$65:$H$69,$L8,$J$65:$J$69)/100)*($G$65/12)),0))))+(IF($I$70=lookup!$I$2,((SUMIF($H$70:$H$74,$L8,$J$70:$J$74)/$C$4)*($G$70/12)),IF($I$70=lookup!$I$3,(SUMIF($H$70:$H$74,$L8,$J$70:$J$74)/(52*$C$4)),IF($I$70=lookup!$I$4,((SUMIF($H$70:$H$74,$L8,$J$70:$J$74)/100)*($G$70/12)),0))))+(IF($I$75=lookup!$I$2,((SUMIF($H$75:$H$79,$L8,$J$75:$J$79)/$C$4)*($G$75/12)),IF($I$75=lookup!$I$3,(SUMIF($H$75:$H$79,$L8,$J$75:$J$79)/(52*$C$4)),IF($I$75=lookup!$I$4,((SUMIF($H$75:$H$79,$L8,$J$75:$J$79)/100)*($G$75/12)),0)))))),0)</f>
        <v>0</v>
      </c>
    </row>
    <row r="9" spans="1:16" ht="16.5" customHeight="1" thickBot="1" x14ac:dyDescent="0.3">
      <c r="B9" s="67"/>
      <c r="C9" s="68"/>
      <c r="E9" s="78"/>
      <c r="F9" s="76"/>
      <c r="G9" s="55"/>
      <c r="H9" s="38"/>
      <c r="I9" s="75"/>
      <c r="J9" s="24"/>
      <c r="K9" s="19"/>
      <c r="L9" s="44" t="str">
        <f t="array" ref="L9">IFERROR(INDEX(lookup!$B:$B,SMALL(IF(lookup!$A:$A=$B$3,ROW(lookup!$B:$B)),ROWS(lookup!B$1:B3))),"")</f>
        <v>Child Advocate</v>
      </c>
      <c r="M9" s="45">
        <f>IFERROR(IF($L9="","",((IF($I$5=lookup!$I$2,((SUMIF($H$5:$H$9,$L9,$J$5:$J$9)/$C$4)*($G$5/12)),IF($I$5=lookup!$I$3,(SUMIF($H$5:$H$9,$L9,$J$5:$J$9)/(52*$C$4)),IF($I$5=lookup!$I$4,((SUMIF($H$5:$H$9,$L9,$J$5:$J$9)/100)*($G$5/12)),0))))+(IF($I$10=lookup!$I$2,((SUMIF($H$10:$H$14,$L9,$J$10:$J$14)/$C$4)*($G$10/12)),IF($I$10=lookup!$I$3,(SUMIF($H$10:$H$14,$L9,$J$10:$J$14)/(52*$C$4)),IF($I$10=lookup!$I$4,((SUMIF($H$10:$H$14,$L9,$J$10:$J$14)/100)*($G$10/12)),0))))+(IF($I$15=lookup!$I$2,((SUMIF($H$15:$H$19,$L9,$J$15:$J$19)/$C$4)*($G$15/12)),IF($I$15=lookup!$I$3,(SUMIF($H$15:$H$19,$L9,$J$15:$J$19)/(52*$C$4)),IF($I$15=lookup!$I$4,((SUMIF($H$15:$H$19,$L9,$J$15:$J$19)/100)*($G$15/12)),0))))+(IF($I$20=lookup!$I$2,((SUMIF($H$20:$H$24,$L9,$J$20:$J$24)/$C$4)*($G$20/12)),IF($I$20=lookup!$I$3,(SUMIF($H$20:$H$24,$L9,$J$20:$J$24)/(52*$C$4)),IF($I$20=lookup!$I$4,((SUMIF($H$20:$H$24,$L9,$J$20:$J$24)/100)*($G$20/12)),0))))+(IF($I$25=lookup!$I$2,((SUMIF($H$25:$H$29,$L9,$J$25:$J$29)/$C$4)*($G$25/12)),IF($I$25=lookup!$I$3,(SUMIF($H$25:$H$29,$L9,$J$25:$J$29)/(52*$C$4)),IF($I$25=lookup!$I$4,((SUMIF($H$25:$H$29,$L9,$J$25:$J$29)/100)*($G$25/12)),0))))+(IF($I$30=lookup!$I$2,((SUMIF($H$30:$H$34,$L9,$J$30:$J$34)/$C$4)*($G$30/12)),IF($I$30=lookup!$I$3,(SUMIF($H$30:$H$34,$L9,$J$30:$J$34)/(52*$C$4)),IF($I$30=lookup!$I$4,((SUMIF($H$30:$H$34,$L9,$J$30:$J$34)/100)*($G$30/12)),0))))+(IF($I$35=lookup!$I$2,((SUMIF($H$35:$H$39,$L9,$J$35:$J$39)/$C$4)*($G$35/12)),IF($I$35=lookup!$I$3,(SUMIF($H$35:$H$39,$L9,$J$35:$J$39)/(52*$C$4)),IF($I$35=lookup!$I$4,((SUMIF($H$35:$H$39,$L9,$J$35:$J$39)/100)*($G$35/12)),0))))+(IF($I$40=lookup!$I$2,((SUMIF($H$40:$H$44,$L9,$J$40:$J$44)/$C$4)*($G$40/12)),IF($I$40=lookup!$I$3,(SUMIF($H$40:$H$44,$L9,$J$40:$J$44)/(52*$C$4)),IF($I$40=lookup!$I$4,((SUMIF($H$40:$H$44,$L9,$J$40:$J$44)/100)*($G$40/12)),0))))+(IF($I$45=lookup!$I$2,((SUMIF($H$45:$H$49,$L9,$J$45:$J$49)/$C$4)*($G$45/12)),IF($I$45=lookup!$I$3,(SUMIF($H$45:$H$49,$L9,$J$45:$J$49)/(52*$C$4)),IF($I$45=lookup!$I$4,((SUMIF($H$45:$H$49,$L9,$J$45:$J$49)/100)*($G$45/12)),0))))+(IF($I$50=lookup!$I$2,((SUMIF($H$50:$H$54,$L9,$J$50:$J$54)/$C$4)*($G$50/12)),IF($I$50=lookup!$I$3,(SUMIF($H$50:$H$54,$L9,$J$50:$J$54)/(52*$C$4)),IF($I$50=lookup!$I$4,((SUMIF($H$50:$H$54,$L9,$J$50:$J$54)/100)*($G$50/12)),0))))+(IF($I$55=lookup!$I$2,((SUMIF($H$55:$H$59,$L9,$J$55:$J$59)/$C$4)*($G$55/12)),IF($I$55=lookup!$I$3,(SUMIF($H$55:$H$59,$L9,$J$55:$J$59)/(52*$C$4)),IF($I$55=lookup!$I$4,((SUMIF($H$55:$H$59,$L9,$J$55:$J$59)/100)*($G$55/12)),0))))+(IF($I$60=lookup!$I$2,((SUMIF($H$60:$H$64,$L9,$J$60:$J$64)/$C$4)*($G$60/12)),IF($I$60=lookup!$I$3,(SUMIF($H$60:$H$64,$L9,$J$60:$J$64)/(52*$C$4)),IF($I$60=lookup!$I$4,((SUMIF($H$60:$H$64,$L9,$J$60:$J$64)/100)*($G$60/12)),0))))+(IF($I$65=lookup!$I$2,((SUMIF($H$65:$H$69,$L9,$J$65:$J$69)/$C$4)*($G$65/12)),IF($I$65=lookup!$I$3,(SUMIF($H$65:$H$69,$L9,$J$65:$J$69)/(52*$C$4)),IF($I$65=lookup!$I$4,((SUMIF($H$65:$H$69,$L9,$J$65:$J$69)/100)*($G$65/12)),0))))+(IF($I$70=lookup!$I$2,((SUMIF($H$70:$H$74,$L9,$J$70:$J$74)/$C$4)*($G$70/12)),IF($I$70=lookup!$I$3,(SUMIF($H$70:$H$74,$L9,$J$70:$J$74)/(52*$C$4)),IF($I$70=lookup!$I$4,((SUMIF($H$70:$H$74,$L9,$J$70:$J$74)/100)*($G$70/12)),0))))+(IF($I$75=lookup!$I$2,((SUMIF($H$75:$H$79,$L9,$J$75:$J$79)/$C$4)*($G$75/12)),IF($I$75=lookup!$I$3,(SUMIF($H$75:$H$79,$L9,$J$75:$J$79)/(52*$C$4)),IF($I$75=lookup!$I$4,((SUMIF($H$75:$H$79,$L9,$J$75:$J$79)/100)*($G$75/12)),0)))))),0)</f>
        <v>0</v>
      </c>
    </row>
    <row r="10" spans="1:16" ht="16.5" customHeight="1" thickTop="1" x14ac:dyDescent="0.25">
      <c r="B10" s="67"/>
      <c r="C10" s="68"/>
      <c r="E10" s="77">
        <v>2</v>
      </c>
      <c r="F10" s="75"/>
      <c r="G10" s="54"/>
      <c r="H10" s="39"/>
      <c r="I10" s="74"/>
      <c r="J10" s="28"/>
      <c r="K10" s="19"/>
      <c r="L10" s="46" t="str">
        <f t="array" ref="L10">IFERROR(INDEX(lookup!$B:$B,SMALL(IF(lookup!$A:$A=$B$3,ROW(lookup!$B:$B)),ROWS(lookup!B$1:B4))),"")</f>
        <v>Counselor</v>
      </c>
      <c r="M10" s="47">
        <f>IFERROR(IF($L10="","",((IF($I$5=lookup!$I$2,((SUMIF($H$5:$H$9,$L10,$J$5:$J$9)/$C$4)*($G$5/12)),IF($I$5=lookup!$I$3,(SUMIF($H$5:$H$9,$L10,$J$5:$J$9)/(52*$C$4)),IF($I$5=lookup!$I$4,((SUMIF($H$5:$H$9,$L10,$J$5:$J$9)/100)*($G$5/12)),0))))+(IF($I$10=lookup!$I$2,((SUMIF($H$10:$H$14,$L10,$J$10:$J$14)/$C$4)*($G$10/12)),IF($I$10=lookup!$I$3,(SUMIF($H$10:$H$14,$L10,$J$10:$J$14)/(52*$C$4)),IF($I$10=lookup!$I$4,((SUMIF($H$10:$H$14,$L10,$J$10:$J$14)/100)*($G$10/12)),0))))+(IF($I$15=lookup!$I$2,((SUMIF($H$15:$H$19,$L10,$J$15:$J$19)/$C$4)*($G$15/12)),IF($I$15=lookup!$I$3,(SUMIF($H$15:$H$19,$L10,$J$15:$J$19)/(52*$C$4)),IF($I$15=lookup!$I$4,((SUMIF($H$15:$H$19,$L10,$J$15:$J$19)/100)*($G$15/12)),0))))+(IF($I$20=lookup!$I$2,((SUMIF($H$20:$H$24,$L10,$J$20:$J$24)/$C$4)*($G$20/12)),IF($I$20=lookup!$I$3,(SUMIF($H$20:$H$24,$L10,$J$20:$J$24)/(52*$C$4)),IF($I$20=lookup!$I$4,((SUMIF($H$20:$H$24,$L10,$J$20:$J$24)/100)*($G$20/12)),0))))+(IF($I$25=lookup!$I$2,((SUMIF($H$25:$H$29,$L10,$J$25:$J$29)/$C$4)*($G$25/12)),IF($I$25=lookup!$I$3,(SUMIF($H$25:$H$29,$L10,$J$25:$J$29)/(52*$C$4)),IF($I$25=lookup!$I$4,((SUMIF($H$25:$H$29,$L10,$J$25:$J$29)/100)*($G$25/12)),0))))+(IF($I$30=lookup!$I$2,((SUMIF($H$30:$H$34,$L10,$J$30:$J$34)/$C$4)*($G$30/12)),IF($I$30=lookup!$I$3,(SUMIF($H$30:$H$34,$L10,$J$30:$J$34)/(52*$C$4)),IF($I$30=lookup!$I$4,((SUMIF($H$30:$H$34,$L10,$J$30:$J$34)/100)*($G$30/12)),0))))+(IF($I$35=lookup!$I$2,((SUMIF($H$35:$H$39,$L10,$J$35:$J$39)/$C$4)*($G$35/12)),IF($I$35=lookup!$I$3,(SUMIF($H$35:$H$39,$L10,$J$35:$J$39)/(52*$C$4)),IF($I$35=lookup!$I$4,((SUMIF($H$35:$H$39,$L10,$J$35:$J$39)/100)*($G$35/12)),0))))+(IF($I$40=lookup!$I$2,((SUMIF($H$40:$H$44,$L10,$J$40:$J$44)/$C$4)*($G$40/12)),IF($I$40=lookup!$I$3,(SUMIF($H$40:$H$44,$L10,$J$40:$J$44)/(52*$C$4)),IF($I$40=lookup!$I$4,((SUMIF($H$40:$H$44,$L10,$J$40:$J$44)/100)*($G$40/12)),0))))+(IF($I$45=lookup!$I$2,((SUMIF($H$45:$H$49,$L10,$J$45:$J$49)/$C$4)*($G$45/12)),IF($I$45=lookup!$I$3,(SUMIF($H$45:$H$49,$L10,$J$45:$J$49)/(52*$C$4)),IF($I$45=lookup!$I$4,((SUMIF($H$45:$H$49,$L10,$J$45:$J$49)/100)*($G$45/12)),0))))+(IF($I$50=lookup!$I$2,((SUMIF($H$50:$H$54,$L10,$J$50:$J$54)/$C$4)*($G$50/12)),IF($I$50=lookup!$I$3,(SUMIF($H$50:$H$54,$L10,$J$50:$J$54)/(52*$C$4)),IF($I$50=lookup!$I$4,((SUMIF($H$50:$H$54,$L10,$J$50:$J$54)/100)*($G$50/12)),0))))+(IF($I$55=lookup!$I$2,((SUMIF($H$55:$H$59,$L10,$J$55:$J$59)/$C$4)*($G$55/12)),IF($I$55=lookup!$I$3,(SUMIF($H$55:$H$59,$L10,$J$55:$J$59)/(52*$C$4)),IF($I$55=lookup!$I$4,((SUMIF($H$55:$H$59,$L10,$J$55:$J$59)/100)*($G$55/12)),0))))+(IF($I$60=lookup!$I$2,((SUMIF($H$60:$H$64,$L10,$J$60:$J$64)/$C$4)*($G$60/12)),IF($I$60=lookup!$I$3,(SUMIF($H$60:$H$64,$L10,$J$60:$J$64)/(52*$C$4)),IF($I$60=lookup!$I$4,((SUMIF($H$60:$H$64,$L10,$J$60:$J$64)/100)*($G$60/12)),0))))+(IF($I$65=lookup!$I$2,((SUMIF($H$65:$H$69,$L10,$J$65:$J$69)/$C$4)*($G$65/12)),IF($I$65=lookup!$I$3,(SUMIF($H$65:$H$69,$L10,$J$65:$J$69)/(52*$C$4)),IF($I$65=lookup!$I$4,((SUMIF($H$65:$H$69,$L10,$J$65:$J$69)/100)*($G$65/12)),0))))+(IF($I$70=lookup!$I$2,((SUMIF($H$70:$H$74,$L10,$J$70:$J$74)/$C$4)*($G$70/12)),IF($I$70=lookup!$I$3,(SUMIF($H$70:$H$74,$L10,$J$70:$J$74)/(52*$C$4)),IF($I$70=lookup!$I$4,((SUMIF($H$70:$H$74,$L10,$J$70:$J$74)/100)*($G$70/12)),0))))+(IF($I$75=lookup!$I$2,((SUMIF($H$75:$H$79,$L10,$J$75:$J$79)/$C$4)*($G$75/12)),IF($I$75=lookup!$I$3,(SUMIF($H$75:$H$79,$L10,$J$75:$J$79)/(52*$C$4)),IF($I$75=lookup!$I$4,((SUMIF($H$75:$H$79,$L10,$J$75:$J$79)/100)*($G$75/12)),0)))))),0)</f>
        <v>0</v>
      </c>
    </row>
    <row r="11" spans="1:16" ht="15.75" customHeight="1" x14ac:dyDescent="0.25">
      <c r="B11" s="67"/>
      <c r="C11" s="68"/>
      <c r="E11" s="78"/>
      <c r="F11" s="75"/>
      <c r="G11" s="55"/>
      <c r="H11" s="38"/>
      <c r="I11" s="75"/>
      <c r="J11" s="24"/>
      <c r="K11" s="19"/>
      <c r="L11" s="44" t="str">
        <f t="array" ref="L11">IFERROR(INDEX(lookup!$B:$B,SMALL(IF(lookup!$A:$A=$B$3,ROW(lookup!$B:$B)),ROWS(lookup!B$1:B5))),"")</f>
        <v>Legal advocate (does not include attorney or paralegal)</v>
      </c>
      <c r="M11" s="45">
        <f>IFERROR(IF($L11="","",((IF($I$5=lookup!$I$2,((SUMIF($H$5:$H$9,$L11,$J$5:$J$9)/$C$4)*($G$5/12)),IF($I$5=lookup!$I$3,(SUMIF($H$5:$H$9,$L11,$J$5:$J$9)/(52*$C$4)),IF($I$5=lookup!$I$4,((SUMIF($H$5:$H$9,$L11,$J$5:$J$9)/100)*($G$5/12)),0))))+(IF($I$10=lookup!$I$2,((SUMIF($H$10:$H$14,$L11,$J$10:$J$14)/$C$4)*($G$10/12)),IF($I$10=lookup!$I$3,(SUMIF($H$10:$H$14,$L11,$J$10:$J$14)/(52*$C$4)),IF($I$10=lookup!$I$4,((SUMIF($H$10:$H$14,$L11,$J$10:$J$14)/100)*($G$10/12)),0))))+(IF($I$15=lookup!$I$2,((SUMIF($H$15:$H$19,$L11,$J$15:$J$19)/$C$4)*($G$15/12)),IF($I$15=lookup!$I$3,(SUMIF($H$15:$H$19,$L11,$J$15:$J$19)/(52*$C$4)),IF($I$15=lookup!$I$4,((SUMIF($H$15:$H$19,$L11,$J$15:$J$19)/100)*($G$15/12)),0))))+(IF($I$20=lookup!$I$2,((SUMIF($H$20:$H$24,$L11,$J$20:$J$24)/$C$4)*($G$20/12)),IF($I$20=lookup!$I$3,(SUMIF($H$20:$H$24,$L11,$J$20:$J$24)/(52*$C$4)),IF($I$20=lookup!$I$4,((SUMIF($H$20:$H$24,$L11,$J$20:$J$24)/100)*($G$20/12)),0))))+(IF($I$25=lookup!$I$2,((SUMIF($H$25:$H$29,$L11,$J$25:$J$29)/$C$4)*($G$25/12)),IF($I$25=lookup!$I$3,(SUMIF($H$25:$H$29,$L11,$J$25:$J$29)/(52*$C$4)),IF($I$25=lookup!$I$4,((SUMIF($H$25:$H$29,$L11,$J$25:$J$29)/100)*($G$25/12)),0))))+(IF($I$30=lookup!$I$2,((SUMIF($H$30:$H$34,$L11,$J$30:$J$34)/$C$4)*($G$30/12)),IF($I$30=lookup!$I$3,(SUMIF($H$30:$H$34,$L11,$J$30:$J$34)/(52*$C$4)),IF($I$30=lookup!$I$4,((SUMIF($H$30:$H$34,$L11,$J$30:$J$34)/100)*($G$30/12)),0))))+(IF($I$35=lookup!$I$2,((SUMIF($H$35:$H$39,$L11,$J$35:$J$39)/$C$4)*($G$35/12)),IF($I$35=lookup!$I$3,(SUMIF($H$35:$H$39,$L11,$J$35:$J$39)/(52*$C$4)),IF($I$35=lookup!$I$4,((SUMIF($H$35:$H$39,$L11,$J$35:$J$39)/100)*($G$35/12)),0))))+(IF($I$40=lookup!$I$2,((SUMIF($H$40:$H$44,$L11,$J$40:$J$44)/$C$4)*($G$40/12)),IF($I$40=lookup!$I$3,(SUMIF($H$40:$H$44,$L11,$J$40:$J$44)/(52*$C$4)),IF($I$40=lookup!$I$4,((SUMIF($H$40:$H$44,$L11,$J$40:$J$44)/100)*($G$40/12)),0))))+(IF($I$45=lookup!$I$2,((SUMIF($H$45:$H$49,$L11,$J$45:$J$49)/$C$4)*($G$45/12)),IF($I$45=lookup!$I$3,(SUMIF($H$45:$H$49,$L11,$J$45:$J$49)/(52*$C$4)),IF($I$45=lookup!$I$4,((SUMIF($H$45:$H$49,$L11,$J$45:$J$49)/100)*($G$45/12)),0))))+(IF($I$50=lookup!$I$2,((SUMIF($H$50:$H$54,$L11,$J$50:$J$54)/$C$4)*($G$50/12)),IF($I$50=lookup!$I$3,(SUMIF($H$50:$H$54,$L11,$J$50:$J$54)/(52*$C$4)),IF($I$50=lookup!$I$4,((SUMIF($H$50:$H$54,$L11,$J$50:$J$54)/100)*($G$50/12)),0))))+(IF($I$55=lookup!$I$2,((SUMIF($H$55:$H$59,$L11,$J$55:$J$59)/$C$4)*($G$55/12)),IF($I$55=lookup!$I$3,(SUMIF($H$55:$H$59,$L11,$J$55:$J$59)/(52*$C$4)),IF($I$55=lookup!$I$4,((SUMIF($H$55:$H$59,$L11,$J$55:$J$59)/100)*($G$55/12)),0))))+(IF($I$60=lookup!$I$2,((SUMIF($H$60:$H$64,$L11,$J$60:$J$64)/$C$4)*($G$60/12)),IF($I$60=lookup!$I$3,(SUMIF($H$60:$H$64,$L11,$J$60:$J$64)/(52*$C$4)),IF($I$60=lookup!$I$4,((SUMIF($H$60:$H$64,$L11,$J$60:$J$64)/100)*($G$60/12)),0))))+(IF($I$65=lookup!$I$2,((SUMIF($H$65:$H$69,$L11,$J$65:$J$69)/$C$4)*($G$65/12)),IF($I$65=lookup!$I$3,(SUMIF($H$65:$H$69,$L11,$J$65:$J$69)/(52*$C$4)),IF($I$65=lookup!$I$4,((SUMIF($H$65:$H$69,$L11,$J$65:$J$69)/100)*($G$65/12)),0))))+(IF($I$70=lookup!$I$2,((SUMIF($H$70:$H$74,$L11,$J$70:$J$74)/$C$4)*($G$70/12)),IF($I$70=lookup!$I$3,(SUMIF($H$70:$H$74,$L11,$J$70:$J$74)/(52*$C$4)),IF($I$70=lookup!$I$4,((SUMIF($H$70:$H$74,$L11,$J$70:$J$74)/100)*($G$70/12)),0))))+(IF($I$75=lookup!$I$2,((SUMIF($H$75:$H$79,$L11,$J$75:$J$79)/$C$4)*($G$75/12)),IF($I$75=lookup!$I$3,(SUMIF($H$75:$H$79,$L11,$J$75:$J$79)/(52*$C$4)),IF($I$75=lookup!$I$4,((SUMIF($H$75:$H$79,$L11,$J$75:$J$79)/100)*($G$75/12)),0)))))),0)</f>
        <v>0</v>
      </c>
    </row>
    <row r="12" spans="1:16" ht="15.75" customHeight="1" x14ac:dyDescent="0.25">
      <c r="B12" s="67"/>
      <c r="C12" s="68"/>
      <c r="E12" s="78"/>
      <c r="F12" s="75"/>
      <c r="G12" s="55"/>
      <c r="H12" s="37"/>
      <c r="I12" s="75"/>
      <c r="J12" s="26"/>
      <c r="K12" s="19"/>
      <c r="L12" s="48" t="str">
        <f t="array" ref="L12">IFERROR(INDEX(lookup!$B:$B,SMALL(IF(lookup!$A:$A=$B$3,ROW(lookup!$B:$B)),ROWS(lookup!B$1:B6))),"")</f>
        <v>Outreach Worker</v>
      </c>
      <c r="M12" s="47">
        <f>IFERROR(IF($L12="","",((IF($I$5=lookup!$I$2,((SUMIF($H$5:$H$9,$L12,$J$5:$J$9)/$C$4)*($G$5/12)),IF($I$5=lookup!$I$3,(SUMIF($H$5:$H$9,$L12,$J$5:$J$9)/(52*$C$4)),IF($I$5=lookup!$I$4,((SUMIF($H$5:$H$9,$L12,$J$5:$J$9)/100)*($G$5/12)),0))))+(IF($I$10=lookup!$I$2,((SUMIF($H$10:$H$14,$L12,$J$10:$J$14)/$C$4)*($G$10/12)),IF($I$10=lookup!$I$3,(SUMIF($H$10:$H$14,$L12,$J$10:$J$14)/(52*$C$4)),IF($I$10=lookup!$I$4,((SUMIF($H$10:$H$14,$L12,$J$10:$J$14)/100)*($G$10/12)),0))))+(IF($I$15=lookup!$I$2,((SUMIF($H$15:$H$19,$L12,$J$15:$J$19)/$C$4)*($G$15/12)),IF($I$15=lookup!$I$3,(SUMIF($H$15:$H$19,$L12,$J$15:$J$19)/(52*$C$4)),IF($I$15=lookup!$I$4,((SUMIF($H$15:$H$19,$L12,$J$15:$J$19)/100)*($G$15/12)),0))))+(IF($I$20=lookup!$I$2,((SUMIF($H$20:$H$24,$L12,$J$20:$J$24)/$C$4)*($G$20/12)),IF($I$20=lookup!$I$3,(SUMIF($H$20:$H$24,$L12,$J$20:$J$24)/(52*$C$4)),IF($I$20=lookup!$I$4,((SUMIF($H$20:$H$24,$L12,$J$20:$J$24)/100)*($G$20/12)),0))))+(IF($I$25=lookup!$I$2,((SUMIF($H$25:$H$29,$L12,$J$25:$J$29)/$C$4)*($G$25/12)),IF($I$25=lookup!$I$3,(SUMIF($H$25:$H$29,$L12,$J$25:$J$29)/(52*$C$4)),IF($I$25=lookup!$I$4,((SUMIF($H$25:$H$29,$L12,$J$25:$J$29)/100)*($G$25/12)),0))))+(IF($I$30=lookup!$I$2,((SUMIF($H$30:$H$34,$L12,$J$30:$J$34)/$C$4)*($G$30/12)),IF($I$30=lookup!$I$3,(SUMIF($H$30:$H$34,$L12,$J$30:$J$34)/(52*$C$4)),IF($I$30=lookup!$I$4,((SUMIF($H$30:$H$34,$L12,$J$30:$J$34)/100)*($G$30/12)),0))))+(IF($I$35=lookup!$I$2,((SUMIF($H$35:$H$39,$L12,$J$35:$J$39)/$C$4)*($G$35/12)),IF($I$35=lookup!$I$3,(SUMIF($H$35:$H$39,$L12,$J$35:$J$39)/(52*$C$4)),IF($I$35=lookup!$I$4,((SUMIF($H$35:$H$39,$L12,$J$35:$J$39)/100)*($G$35/12)),0))))+(IF($I$40=lookup!$I$2,((SUMIF($H$40:$H$44,$L12,$J$40:$J$44)/$C$4)*($G$40/12)),IF($I$40=lookup!$I$3,(SUMIF($H$40:$H$44,$L12,$J$40:$J$44)/(52*$C$4)),IF($I$40=lookup!$I$4,((SUMIF($H$40:$H$44,$L12,$J$40:$J$44)/100)*($G$40/12)),0))))+(IF($I$45=lookup!$I$2,((SUMIF($H$45:$H$49,$L12,$J$45:$J$49)/$C$4)*($G$45/12)),IF($I$45=lookup!$I$3,(SUMIF($H$45:$H$49,$L12,$J$45:$J$49)/(52*$C$4)),IF($I$45=lookup!$I$4,((SUMIF($H$45:$H$49,$L12,$J$45:$J$49)/100)*($G$45/12)),0))))+(IF($I$50=lookup!$I$2,((SUMIF($H$50:$H$54,$L12,$J$50:$J$54)/$C$4)*($G$50/12)),IF($I$50=lookup!$I$3,(SUMIF($H$50:$H$54,$L12,$J$50:$J$54)/(52*$C$4)),IF($I$50=lookup!$I$4,((SUMIF($H$50:$H$54,$L12,$J$50:$J$54)/100)*($G$50/12)),0))))+(IF($I$55=lookup!$I$2,((SUMIF($H$55:$H$59,$L12,$J$55:$J$59)/$C$4)*($G$55/12)),IF($I$55=lookup!$I$3,(SUMIF($H$55:$H$59,$L12,$J$55:$J$59)/(52*$C$4)),IF($I$55=lookup!$I$4,((SUMIF($H$55:$H$59,$L12,$J$55:$J$59)/100)*($G$55/12)),0))))+(IF($I$60=lookup!$I$2,((SUMIF($H$60:$H$64,$L12,$J$60:$J$64)/$C$4)*($G$60/12)),IF($I$60=lookup!$I$3,(SUMIF($H$60:$H$64,$L12,$J$60:$J$64)/(52*$C$4)),IF($I$60=lookup!$I$4,((SUMIF($H$60:$H$64,$L12,$J$60:$J$64)/100)*($G$60/12)),0))))+(IF($I$65=lookup!$I$2,((SUMIF($H$65:$H$69,$L12,$J$65:$J$69)/$C$4)*($G$65/12)),IF($I$65=lookup!$I$3,(SUMIF($H$65:$H$69,$L12,$J$65:$J$69)/(52*$C$4)),IF($I$65=lookup!$I$4,((SUMIF($H$65:$H$69,$L12,$J$65:$J$69)/100)*($G$65/12)),0))))+(IF($I$70=lookup!$I$2,((SUMIF($H$70:$H$74,$L12,$J$70:$J$74)/$C$4)*($G$70/12)),IF($I$70=lookup!$I$3,(SUMIF($H$70:$H$74,$L12,$J$70:$J$74)/(52*$C$4)),IF($I$70=lookup!$I$4,((SUMIF($H$70:$H$74,$L12,$J$70:$J$74)/100)*($G$70/12)),0))))+(IF($I$75=lookup!$I$2,((SUMIF($H$75:$H$79,$L12,$J$75:$J$79)/$C$4)*($G$75/12)),IF($I$75=lookup!$I$3,(SUMIF($H$75:$H$79,$L12,$J$75:$J$79)/(52*$C$4)),IF($I$75=lookup!$I$4,((SUMIF($H$75:$H$79,$L12,$J$75:$J$79)/100)*($G$75/12)),0)))))),0)</f>
        <v>0</v>
      </c>
    </row>
    <row r="13" spans="1:16" ht="15.75" customHeight="1" x14ac:dyDescent="0.25">
      <c r="B13" s="67"/>
      <c r="C13" s="68"/>
      <c r="E13" s="78"/>
      <c r="F13" s="75"/>
      <c r="G13" s="55"/>
      <c r="H13" s="38"/>
      <c r="I13" s="75"/>
      <c r="J13" s="27"/>
      <c r="L13" s="44" t="str">
        <f t="array" ref="L13">IFERROR(INDEX(lookup!$B:$B,SMALL(IF(lookup!$A:$A=$B$3,ROW(lookup!$B:$B)),ROWS(lookup!B$1:B7))),"")</f>
        <v>Paralegal</v>
      </c>
      <c r="M13" s="45">
        <f>IFERROR(IF($L13="","",((IF($I$5=lookup!$I$2,((SUMIF($H$5:$H$9,$L13,$J$5:$J$9)/$C$4)*($G$5/12)),IF($I$5=lookup!$I$3,(SUMIF($H$5:$H$9,$L13,$J$5:$J$9)/(52*$C$4)),IF($I$5=lookup!$I$4,((SUMIF($H$5:$H$9,$L13,$J$5:$J$9)/100)*($G$5/12)),0))))+(IF($I$10=lookup!$I$2,((SUMIF($H$10:$H$14,$L13,$J$10:$J$14)/$C$4)*($G$10/12)),IF($I$10=lookup!$I$3,(SUMIF($H$10:$H$14,$L13,$J$10:$J$14)/(52*$C$4)),IF($I$10=lookup!$I$4,((SUMIF($H$10:$H$14,$L13,$J$10:$J$14)/100)*($G$10/12)),0))))+(IF($I$15=lookup!$I$2,((SUMIF($H$15:$H$19,$L13,$J$15:$J$19)/$C$4)*($G$15/12)),IF($I$15=lookup!$I$3,(SUMIF($H$15:$H$19,$L13,$J$15:$J$19)/(52*$C$4)),IF($I$15=lookup!$I$4,((SUMIF($H$15:$H$19,$L13,$J$15:$J$19)/100)*($G$15/12)),0))))+(IF($I$20=lookup!$I$2,((SUMIF($H$20:$H$24,$L13,$J$20:$J$24)/$C$4)*($G$20/12)),IF($I$20=lookup!$I$3,(SUMIF($H$20:$H$24,$L13,$J$20:$J$24)/(52*$C$4)),IF($I$20=lookup!$I$4,((SUMIF($H$20:$H$24,$L13,$J$20:$J$24)/100)*($G$20/12)),0))))+(IF($I$25=lookup!$I$2,((SUMIF($H$25:$H$29,$L13,$J$25:$J$29)/$C$4)*($G$25/12)),IF($I$25=lookup!$I$3,(SUMIF($H$25:$H$29,$L13,$J$25:$J$29)/(52*$C$4)),IF($I$25=lookup!$I$4,((SUMIF($H$25:$H$29,$L13,$J$25:$J$29)/100)*($G$25/12)),0))))+(IF($I$30=lookup!$I$2,((SUMIF($H$30:$H$34,$L13,$J$30:$J$34)/$C$4)*($G$30/12)),IF($I$30=lookup!$I$3,(SUMIF($H$30:$H$34,$L13,$J$30:$J$34)/(52*$C$4)),IF($I$30=lookup!$I$4,((SUMIF($H$30:$H$34,$L13,$J$30:$J$34)/100)*($G$30/12)),0))))+(IF($I$35=lookup!$I$2,((SUMIF($H$35:$H$39,$L13,$J$35:$J$39)/$C$4)*($G$35/12)),IF($I$35=lookup!$I$3,(SUMIF($H$35:$H$39,$L13,$J$35:$J$39)/(52*$C$4)),IF($I$35=lookup!$I$4,((SUMIF($H$35:$H$39,$L13,$J$35:$J$39)/100)*($G$35/12)),0))))+(IF($I$40=lookup!$I$2,((SUMIF($H$40:$H$44,$L13,$J$40:$J$44)/$C$4)*($G$40/12)),IF($I$40=lookup!$I$3,(SUMIF($H$40:$H$44,$L13,$J$40:$J$44)/(52*$C$4)),IF($I$40=lookup!$I$4,((SUMIF($H$40:$H$44,$L13,$J$40:$J$44)/100)*($G$40/12)),0))))+(IF($I$45=lookup!$I$2,((SUMIF($H$45:$H$49,$L13,$J$45:$J$49)/$C$4)*($G$45/12)),IF($I$45=lookup!$I$3,(SUMIF($H$45:$H$49,$L13,$J$45:$J$49)/(52*$C$4)),IF($I$45=lookup!$I$4,((SUMIF($H$45:$H$49,$L13,$J$45:$J$49)/100)*($G$45/12)),0))))+(IF($I$50=lookup!$I$2,((SUMIF($H$50:$H$54,$L13,$J$50:$J$54)/$C$4)*($G$50/12)),IF($I$50=lookup!$I$3,(SUMIF($H$50:$H$54,$L13,$J$50:$J$54)/(52*$C$4)),IF($I$50=lookup!$I$4,((SUMIF($H$50:$H$54,$L13,$J$50:$J$54)/100)*($G$50/12)),0))))+(IF($I$55=lookup!$I$2,((SUMIF($H$55:$H$59,$L13,$J$55:$J$59)/$C$4)*($G$55/12)),IF($I$55=lookup!$I$3,(SUMIF($H$55:$H$59,$L13,$J$55:$J$59)/(52*$C$4)),IF($I$55=lookup!$I$4,((SUMIF($H$55:$H$59,$L13,$J$55:$J$59)/100)*($G$55/12)),0))))+(IF($I$60=lookup!$I$2,((SUMIF($H$60:$H$64,$L13,$J$60:$J$64)/$C$4)*($G$60/12)),IF($I$60=lookup!$I$3,(SUMIF($H$60:$H$64,$L13,$J$60:$J$64)/(52*$C$4)),IF($I$60=lookup!$I$4,((SUMIF($H$60:$H$64,$L13,$J$60:$J$64)/100)*($G$60/12)),0))))+(IF($I$65=lookup!$I$2,((SUMIF($H$65:$H$69,$L13,$J$65:$J$69)/$C$4)*($G$65/12)),IF($I$65=lookup!$I$3,(SUMIF($H$65:$H$69,$L13,$J$65:$J$69)/(52*$C$4)),IF($I$65=lookup!$I$4,((SUMIF($H$65:$H$69,$L13,$J$65:$J$69)/100)*($G$65/12)),0))))+(IF($I$70=lookup!$I$2,((SUMIF($H$70:$H$74,$L13,$J$70:$J$74)/$C$4)*($G$70/12)),IF($I$70=lookup!$I$3,(SUMIF($H$70:$H$74,$L13,$J$70:$J$74)/(52*$C$4)),IF($I$70=lookup!$I$4,((SUMIF($H$70:$H$74,$L13,$J$70:$J$74)/100)*($G$70/12)),0))))+(IF($I$75=lookup!$I$2,((SUMIF($H$75:$H$79,$L13,$J$75:$J$79)/$C$4)*($G$75/12)),IF($I$75=lookup!$I$3,(SUMIF($H$75:$H$79,$L13,$J$75:$J$79)/(52*$C$4)),IF($I$75=lookup!$I$4,((SUMIF($H$75:$H$79,$L13,$J$75:$J$79)/100)*($G$75/12)),0)))))),0)</f>
        <v>0</v>
      </c>
    </row>
    <row r="14" spans="1:16" ht="16.5" customHeight="1" thickBot="1" x14ac:dyDescent="0.3">
      <c r="B14" s="67"/>
      <c r="C14" s="68"/>
      <c r="E14" s="78"/>
      <c r="F14" s="75"/>
      <c r="G14" s="55"/>
      <c r="H14" s="37"/>
      <c r="I14" s="75"/>
      <c r="J14" s="26"/>
      <c r="K14" s="19"/>
      <c r="L14" s="48" t="str">
        <f t="array" ref="L14">IFERROR(INDEX(lookup!$B:$B,SMALL(IF(lookup!$A:$A=$B$3,ROW(lookup!$B:$B)),ROWS(lookup!B$1:B8))),"")</f>
        <v>Program coordinator (training coordinator, victim services coordinator</v>
      </c>
      <c r="M14" s="47">
        <f>IFERROR(IF($L14="","",((IF($I$5=lookup!$I$2,((SUMIF($H$5:$H$9,$L14,$J$5:$J$9)/$C$4)*($G$5/12)),IF($I$5=lookup!$I$3,(SUMIF($H$5:$H$9,$L14,$J$5:$J$9)/(52*$C$4)),IF($I$5=lookup!$I$4,((SUMIF($H$5:$H$9,$L14,$J$5:$J$9)/100)*($G$5/12)),0))))+(IF($I$10=lookup!$I$2,((SUMIF($H$10:$H$14,$L14,$J$10:$J$14)/$C$4)*($G$10/12)),IF($I$10=lookup!$I$3,(SUMIF($H$10:$H$14,$L14,$J$10:$J$14)/(52*$C$4)),IF($I$10=lookup!$I$4,((SUMIF($H$10:$H$14,$L14,$J$10:$J$14)/100)*($G$10/12)),0))))+(IF($I$15=lookup!$I$2,((SUMIF($H$15:$H$19,$L14,$J$15:$J$19)/$C$4)*($G$15/12)),IF($I$15=lookup!$I$3,(SUMIF($H$15:$H$19,$L14,$J$15:$J$19)/(52*$C$4)),IF($I$15=lookup!$I$4,((SUMIF($H$15:$H$19,$L14,$J$15:$J$19)/100)*($G$15/12)),0))))+(IF($I$20=lookup!$I$2,((SUMIF($H$20:$H$24,$L14,$J$20:$J$24)/$C$4)*($G$20/12)),IF($I$20=lookup!$I$3,(SUMIF($H$20:$H$24,$L14,$J$20:$J$24)/(52*$C$4)),IF($I$20=lookup!$I$4,((SUMIF($H$20:$H$24,$L14,$J$20:$J$24)/100)*($G$20/12)),0))))+(IF($I$25=lookup!$I$2,((SUMIF($H$25:$H$29,$L14,$J$25:$J$29)/$C$4)*($G$25/12)),IF($I$25=lookup!$I$3,(SUMIF($H$25:$H$29,$L14,$J$25:$J$29)/(52*$C$4)),IF($I$25=lookup!$I$4,((SUMIF($H$25:$H$29,$L14,$J$25:$J$29)/100)*($G$25/12)),0))))+(IF($I$30=lookup!$I$2,((SUMIF($H$30:$H$34,$L14,$J$30:$J$34)/$C$4)*($G$30/12)),IF($I$30=lookup!$I$3,(SUMIF($H$30:$H$34,$L14,$J$30:$J$34)/(52*$C$4)),IF($I$30=lookup!$I$4,((SUMIF($H$30:$H$34,$L14,$J$30:$J$34)/100)*($G$30/12)),0))))+(IF($I$35=lookup!$I$2,((SUMIF($H$35:$H$39,$L14,$J$35:$J$39)/$C$4)*($G$35/12)),IF($I$35=lookup!$I$3,(SUMIF($H$35:$H$39,$L14,$J$35:$J$39)/(52*$C$4)),IF($I$35=lookup!$I$4,((SUMIF($H$35:$H$39,$L14,$J$35:$J$39)/100)*($G$35/12)),0))))+(IF($I$40=lookup!$I$2,((SUMIF($H$40:$H$44,$L14,$J$40:$J$44)/$C$4)*($G$40/12)),IF($I$40=lookup!$I$3,(SUMIF($H$40:$H$44,$L14,$J$40:$J$44)/(52*$C$4)),IF($I$40=lookup!$I$4,((SUMIF($H$40:$H$44,$L14,$J$40:$J$44)/100)*($G$40/12)),0))))+(IF($I$45=lookup!$I$2,((SUMIF($H$45:$H$49,$L14,$J$45:$J$49)/$C$4)*($G$45/12)),IF($I$45=lookup!$I$3,(SUMIF($H$45:$H$49,$L14,$J$45:$J$49)/(52*$C$4)),IF($I$45=lookup!$I$4,((SUMIF($H$45:$H$49,$L14,$J$45:$J$49)/100)*($G$45/12)),0))))+(IF($I$50=lookup!$I$2,((SUMIF($H$50:$H$54,$L14,$J$50:$J$54)/$C$4)*($G$50/12)),IF($I$50=lookup!$I$3,(SUMIF($H$50:$H$54,$L14,$J$50:$J$54)/(52*$C$4)),IF($I$50=lookup!$I$4,((SUMIF($H$50:$H$54,$L14,$J$50:$J$54)/100)*($G$50/12)),0))))+(IF($I$55=lookup!$I$2,((SUMIF($H$55:$H$59,$L14,$J$55:$J$59)/$C$4)*($G$55/12)),IF($I$55=lookup!$I$3,(SUMIF($H$55:$H$59,$L14,$J$55:$J$59)/(52*$C$4)),IF($I$55=lookup!$I$4,((SUMIF($H$55:$H$59,$L14,$J$55:$J$59)/100)*($G$55/12)),0))))+(IF($I$60=lookup!$I$2,((SUMIF($H$60:$H$64,$L14,$J$60:$J$64)/$C$4)*($G$60/12)),IF($I$60=lookup!$I$3,(SUMIF($H$60:$H$64,$L14,$J$60:$J$64)/(52*$C$4)),IF($I$60=lookup!$I$4,((SUMIF($H$60:$H$64,$L14,$J$60:$J$64)/100)*($G$60/12)),0))))+(IF($I$65=lookup!$I$2,((SUMIF($H$65:$H$69,$L14,$J$65:$J$69)/$C$4)*($G$65/12)),IF($I$65=lookup!$I$3,(SUMIF($H$65:$H$69,$L14,$J$65:$J$69)/(52*$C$4)),IF($I$65=lookup!$I$4,((SUMIF($H$65:$H$69,$L14,$J$65:$J$69)/100)*($G$65/12)),0))))+(IF($I$70=lookup!$I$2,((SUMIF($H$70:$H$74,$L14,$J$70:$J$74)/$C$4)*($G$70/12)),IF($I$70=lookup!$I$3,(SUMIF($H$70:$H$74,$L14,$J$70:$J$74)/(52*$C$4)),IF($I$70=lookup!$I$4,((SUMIF($H$70:$H$74,$L14,$J$70:$J$74)/100)*($G$70/12)),0))))+(IF($I$75=lookup!$I$2,((SUMIF($H$75:$H$79,$L14,$J$75:$J$79)/$C$4)*($G$75/12)),IF($I$75=lookup!$I$3,(SUMIF($H$75:$H$79,$L14,$J$75:$J$79)/(52*$C$4)),IF($I$75=lookup!$I$4,((SUMIF($H$75:$H$79,$L14,$J$75:$J$79)/100)*($G$75/12)),0)))))),0)</f>
        <v>0</v>
      </c>
    </row>
    <row r="15" spans="1:16" ht="16.5" customHeight="1" thickTop="1" x14ac:dyDescent="0.25">
      <c r="B15" s="67"/>
      <c r="C15" s="68"/>
      <c r="E15" s="77">
        <v>3</v>
      </c>
      <c r="F15" s="74"/>
      <c r="G15" s="54"/>
      <c r="H15" s="40"/>
      <c r="I15" s="74"/>
      <c r="J15" s="31"/>
      <c r="L15" s="44" t="str">
        <f t="array" ref="L15">IFERROR(INDEX(lookup!$B:$B,SMALL(IF(lookup!$A:$A=$B$3,ROW(lookup!$B:$B)),ROWS(lookup!B$1:B9))),"")</f>
        <v>Support staff (administrative assistant, bookkeeper, accountant)</v>
      </c>
      <c r="M15" s="45">
        <f>IFERROR(IF($L15="","",((IF($I$5=lookup!$I$2,((SUMIF($H$5:$H$9,$L15,$J$5:$J$9)/$C$4)*($G$5/12)),IF($I$5=lookup!$I$3,(SUMIF($H$5:$H$9,$L15,$J$5:$J$9)/(52*$C$4)),IF($I$5=lookup!$I$4,((SUMIF($H$5:$H$9,$L15,$J$5:$J$9)/100)*($G$5/12)),0))))+(IF($I$10=lookup!$I$2,((SUMIF($H$10:$H$14,$L15,$J$10:$J$14)/$C$4)*($G$10/12)),IF($I$10=lookup!$I$3,(SUMIF($H$10:$H$14,$L15,$J$10:$J$14)/(52*$C$4)),IF($I$10=lookup!$I$4,((SUMIF($H$10:$H$14,$L15,$J$10:$J$14)/100)*($G$10/12)),0))))+(IF($I$15=lookup!$I$2,((SUMIF($H$15:$H$19,$L15,$J$15:$J$19)/$C$4)*($G$15/12)),IF($I$15=lookup!$I$3,(SUMIF($H$15:$H$19,$L15,$J$15:$J$19)/(52*$C$4)),IF($I$15=lookup!$I$4,((SUMIF($H$15:$H$19,$L15,$J$15:$J$19)/100)*($G$15/12)),0))))+(IF($I$20=lookup!$I$2,((SUMIF($H$20:$H$24,$L15,$J$20:$J$24)/$C$4)*($G$20/12)),IF($I$20=lookup!$I$3,(SUMIF($H$20:$H$24,$L15,$J$20:$J$24)/(52*$C$4)),IF($I$20=lookup!$I$4,((SUMIF($H$20:$H$24,$L15,$J$20:$J$24)/100)*($G$20/12)),0))))+(IF($I$25=lookup!$I$2,((SUMIF($H$25:$H$29,$L15,$J$25:$J$29)/$C$4)*($G$25/12)),IF($I$25=lookup!$I$3,(SUMIF($H$25:$H$29,$L15,$J$25:$J$29)/(52*$C$4)),IF($I$25=lookup!$I$4,((SUMIF($H$25:$H$29,$L15,$J$25:$J$29)/100)*($G$25/12)),0))))+(IF($I$30=lookup!$I$2,((SUMIF($H$30:$H$34,$L15,$J$30:$J$34)/$C$4)*($G$30/12)),IF($I$30=lookup!$I$3,(SUMIF($H$30:$H$34,$L15,$J$30:$J$34)/(52*$C$4)),IF($I$30=lookup!$I$4,((SUMIF($H$30:$H$34,$L15,$J$30:$J$34)/100)*($G$30/12)),0))))+(IF($I$35=lookup!$I$2,((SUMIF($H$35:$H$39,$L15,$J$35:$J$39)/$C$4)*($G$35/12)),IF($I$35=lookup!$I$3,(SUMIF($H$35:$H$39,$L15,$J$35:$J$39)/(52*$C$4)),IF($I$35=lookup!$I$4,((SUMIF($H$35:$H$39,$L15,$J$35:$J$39)/100)*($G$35/12)),0))))+(IF($I$40=lookup!$I$2,((SUMIF($H$40:$H$44,$L15,$J$40:$J$44)/$C$4)*($G$40/12)),IF($I$40=lookup!$I$3,(SUMIF($H$40:$H$44,$L15,$J$40:$J$44)/(52*$C$4)),IF($I$40=lookup!$I$4,((SUMIF($H$40:$H$44,$L15,$J$40:$J$44)/100)*($G$40/12)),0))))+(IF($I$45=lookup!$I$2,((SUMIF($H$45:$H$49,$L15,$J$45:$J$49)/$C$4)*($G$45/12)),IF($I$45=lookup!$I$3,(SUMIF($H$45:$H$49,$L15,$J$45:$J$49)/(52*$C$4)),IF($I$45=lookup!$I$4,((SUMIF($H$45:$H$49,$L15,$J$45:$J$49)/100)*($G$45/12)),0))))+(IF($I$50=lookup!$I$2,((SUMIF($H$50:$H$54,$L15,$J$50:$J$54)/$C$4)*($G$50/12)),IF($I$50=lookup!$I$3,(SUMIF($H$50:$H$54,$L15,$J$50:$J$54)/(52*$C$4)),IF($I$50=lookup!$I$4,((SUMIF($H$50:$H$54,$L15,$J$50:$J$54)/100)*($G$50/12)),0))))+(IF($I$55=lookup!$I$2,((SUMIF($H$55:$H$59,$L15,$J$55:$J$59)/$C$4)*($G$55/12)),IF($I$55=lookup!$I$3,(SUMIF($H$55:$H$59,$L15,$J$55:$J$59)/(52*$C$4)),IF($I$55=lookup!$I$4,((SUMIF($H$55:$H$59,$L15,$J$55:$J$59)/100)*($G$55/12)),0))))+(IF($I$60=lookup!$I$2,((SUMIF($H$60:$H$64,$L15,$J$60:$J$64)/$C$4)*($G$60/12)),IF($I$60=lookup!$I$3,(SUMIF($H$60:$H$64,$L15,$J$60:$J$64)/(52*$C$4)),IF($I$60=lookup!$I$4,((SUMIF($H$60:$H$64,$L15,$J$60:$J$64)/100)*($G$60/12)),0))))+(IF($I$65=lookup!$I$2,((SUMIF($H$65:$H$69,$L15,$J$65:$J$69)/$C$4)*($G$65/12)),IF($I$65=lookup!$I$3,(SUMIF($H$65:$H$69,$L15,$J$65:$J$69)/(52*$C$4)),IF($I$65=lookup!$I$4,((SUMIF($H$65:$H$69,$L15,$J$65:$J$69)/100)*($G$65/12)),0))))+(IF($I$70=lookup!$I$2,((SUMIF($H$70:$H$74,$L15,$J$70:$J$74)/$C$4)*($G$70/12)),IF($I$70=lookup!$I$3,(SUMIF($H$70:$H$74,$L15,$J$70:$J$74)/(52*$C$4)),IF($I$70=lookup!$I$4,((SUMIF($H$70:$H$74,$L15,$J$70:$J$74)/100)*($G$70/12)),0))))+(IF($I$75=lookup!$I$2,((SUMIF($H$75:$H$79,$L15,$J$75:$J$79)/$C$4)*($G$75/12)),IF($I$75=lookup!$I$3,(SUMIF($H$75:$H$79,$L15,$J$75:$J$79)/(52*$C$4)),IF($I$75=lookup!$I$4,((SUMIF($H$75:$H$79,$L15,$J$75:$J$79)/100)*($G$75/12)),0)))))),0)</f>
        <v>0</v>
      </c>
    </row>
    <row r="16" spans="1:16" ht="15.75" customHeight="1" x14ac:dyDescent="0.25">
      <c r="B16" s="67"/>
      <c r="C16" s="68"/>
      <c r="E16" s="78"/>
      <c r="F16" s="75"/>
      <c r="G16" s="55"/>
      <c r="H16" s="37"/>
      <c r="I16" s="75"/>
      <c r="J16" s="30"/>
      <c r="L16" s="48" t="str">
        <f t="array" ref="L16">IFERROR(INDEX(lookup!$B:$B,SMALL(IF(lookup!$A:$A=$B$3,ROW(lookup!$B:$B)),ROWS(lookup!B$1:B10))),"")</f>
        <v>Translator/interpreter</v>
      </c>
      <c r="M16" s="47">
        <f>IFERROR(IF($L16="","",((IF($I$5=lookup!$I$2,((SUMIF($H$5:$H$9,$L16,$J$5:$J$9)/$C$4)*($G$5/12)),IF($I$5=lookup!$I$3,(SUMIF($H$5:$H$9,$L16,$J$5:$J$9)/(52*$C$4)),IF($I$5=lookup!$I$4,((SUMIF($H$5:$H$9,$L16,$J$5:$J$9)/100)*($G$5/12)),0))))+(IF($I$10=lookup!$I$2,((SUMIF($H$10:$H$14,$L16,$J$10:$J$14)/$C$4)*($G$10/12)),IF($I$10=lookup!$I$3,(SUMIF($H$10:$H$14,$L16,$J$10:$J$14)/(52*$C$4)),IF($I$10=lookup!$I$4,((SUMIF($H$10:$H$14,$L16,$J$10:$J$14)/100)*($G$10/12)),0))))+(IF($I$15=lookup!$I$2,((SUMIF($H$15:$H$19,$L16,$J$15:$J$19)/$C$4)*($G$15/12)),IF($I$15=lookup!$I$3,(SUMIF($H$15:$H$19,$L16,$J$15:$J$19)/(52*$C$4)),IF($I$15=lookup!$I$4,((SUMIF($H$15:$H$19,$L16,$J$15:$J$19)/100)*($G$15/12)),0))))+(IF($I$20=lookup!$I$2,((SUMIF($H$20:$H$24,$L16,$J$20:$J$24)/$C$4)*($G$20/12)),IF($I$20=lookup!$I$3,(SUMIF($H$20:$H$24,$L16,$J$20:$J$24)/(52*$C$4)),IF($I$20=lookup!$I$4,((SUMIF($H$20:$H$24,$L16,$J$20:$J$24)/100)*($G$20/12)),0))))+(IF($I$25=lookup!$I$2,((SUMIF($H$25:$H$29,$L16,$J$25:$J$29)/$C$4)*($G$25/12)),IF($I$25=lookup!$I$3,(SUMIF($H$25:$H$29,$L16,$J$25:$J$29)/(52*$C$4)),IF($I$25=lookup!$I$4,((SUMIF($H$25:$H$29,$L16,$J$25:$J$29)/100)*($G$25/12)),0))))+(IF($I$30=lookup!$I$2,((SUMIF($H$30:$H$34,$L16,$J$30:$J$34)/$C$4)*($G$30/12)),IF($I$30=lookup!$I$3,(SUMIF($H$30:$H$34,$L16,$J$30:$J$34)/(52*$C$4)),IF($I$30=lookup!$I$4,((SUMIF($H$30:$H$34,$L16,$J$30:$J$34)/100)*($G$30/12)),0))))+(IF($I$35=lookup!$I$2,((SUMIF($H$35:$H$39,$L16,$J$35:$J$39)/$C$4)*($G$35/12)),IF($I$35=lookup!$I$3,(SUMIF($H$35:$H$39,$L16,$J$35:$J$39)/(52*$C$4)),IF($I$35=lookup!$I$4,((SUMIF($H$35:$H$39,$L16,$J$35:$J$39)/100)*($G$35/12)),0))))+(IF($I$40=lookup!$I$2,((SUMIF($H$40:$H$44,$L16,$J$40:$J$44)/$C$4)*($G$40/12)),IF($I$40=lookup!$I$3,(SUMIF($H$40:$H$44,$L16,$J$40:$J$44)/(52*$C$4)),IF($I$40=lookup!$I$4,((SUMIF($H$40:$H$44,$L16,$J$40:$J$44)/100)*($G$40/12)),0))))+(IF($I$45=lookup!$I$2,((SUMIF($H$45:$H$49,$L16,$J$45:$J$49)/$C$4)*($G$45/12)),IF($I$45=lookup!$I$3,(SUMIF($H$45:$H$49,$L16,$J$45:$J$49)/(52*$C$4)),IF($I$45=lookup!$I$4,((SUMIF($H$45:$H$49,$L16,$J$45:$J$49)/100)*($G$45/12)),0))))+(IF($I$50=lookup!$I$2,((SUMIF($H$50:$H$54,$L16,$J$50:$J$54)/$C$4)*($G$50/12)),IF($I$50=lookup!$I$3,(SUMIF($H$50:$H$54,$L16,$J$50:$J$54)/(52*$C$4)),IF($I$50=lookup!$I$4,((SUMIF($H$50:$H$54,$L16,$J$50:$J$54)/100)*($G$50/12)),0))))+(IF($I$55=lookup!$I$2,((SUMIF($H$55:$H$59,$L16,$J$55:$J$59)/$C$4)*($G$55/12)),IF($I$55=lookup!$I$3,(SUMIF($H$55:$H$59,$L16,$J$55:$J$59)/(52*$C$4)),IF($I$55=lookup!$I$4,((SUMIF($H$55:$H$59,$L16,$J$55:$J$59)/100)*($G$55/12)),0))))+(IF($I$60=lookup!$I$2,((SUMIF($H$60:$H$64,$L16,$J$60:$J$64)/$C$4)*($G$60/12)),IF($I$60=lookup!$I$3,(SUMIF($H$60:$H$64,$L16,$J$60:$J$64)/(52*$C$4)),IF($I$60=lookup!$I$4,((SUMIF($H$60:$H$64,$L16,$J$60:$J$64)/100)*($G$60/12)),0))))+(IF($I$65=lookup!$I$2,((SUMIF($H$65:$H$69,$L16,$J$65:$J$69)/$C$4)*($G$65/12)),IF($I$65=lookup!$I$3,(SUMIF($H$65:$H$69,$L16,$J$65:$J$69)/(52*$C$4)),IF($I$65=lookup!$I$4,((SUMIF($H$65:$H$69,$L16,$J$65:$J$69)/100)*($G$65/12)),0))))+(IF($I$70=lookup!$I$2,((SUMIF($H$70:$H$74,$L16,$J$70:$J$74)/$C$4)*($G$70/12)),IF($I$70=lookup!$I$3,(SUMIF($H$70:$H$74,$L16,$J$70:$J$74)/(52*$C$4)),IF($I$70=lookup!$I$4,((SUMIF($H$70:$H$74,$L16,$J$70:$J$74)/100)*($G$70/12)),0))))+(IF($I$75=lookup!$I$2,((SUMIF($H$75:$H$79,$L16,$J$75:$J$79)/$C$4)*($G$75/12)),IF($I$75=lookup!$I$3,(SUMIF($H$75:$H$79,$L16,$J$75:$J$79)/(52*$C$4)),IF($I$75=lookup!$I$4,((SUMIF($H$75:$H$79,$L16,$J$75:$J$79)/100)*($G$75/12)),0)))))),0)</f>
        <v>0</v>
      </c>
    </row>
    <row r="17" spans="2:13" ht="18" customHeight="1" x14ac:dyDescent="0.25">
      <c r="B17" s="67"/>
      <c r="C17" s="68"/>
      <c r="E17" s="78"/>
      <c r="F17" s="75"/>
      <c r="G17" s="55"/>
      <c r="H17" s="38"/>
      <c r="I17" s="75"/>
      <c r="J17" s="24"/>
      <c r="K17" s="19"/>
      <c r="L17" s="44" t="str">
        <f t="array" ref="L17">IFERROR(INDEX(lookup!$B:$B,SMALL(IF(lookup!$A:$A=$B$3,ROW(lookup!$B:$B)),ROWS(lookup!B$1:B11))),"")</f>
        <v>Victim advocate (non-governmental, includes domestic violence, sexual assault, dual)</v>
      </c>
      <c r="M17" s="45">
        <f>IFERROR(IF($L17="","",((IF($I$5=lookup!$I$2,((SUMIF($H$5:$H$9,$L17,$J$5:$J$9)/$C$4)*($G$5/12)),IF($I$5=lookup!$I$3,(SUMIF($H$5:$H$9,$L17,$J$5:$J$9)/(52*$C$4)),IF($I$5=lookup!$I$4,((SUMIF($H$5:$H$9,$L17,$J$5:$J$9)/100)*($G$5/12)),0))))+(IF($I$10=lookup!$I$2,((SUMIF($H$10:$H$14,$L17,$J$10:$J$14)/$C$4)*($G$10/12)),IF($I$10=lookup!$I$3,(SUMIF($H$10:$H$14,$L17,$J$10:$J$14)/(52*$C$4)),IF($I$10=lookup!$I$4,((SUMIF($H$10:$H$14,$L17,$J$10:$J$14)/100)*($G$10/12)),0))))+(IF($I$15=lookup!$I$2,((SUMIF($H$15:$H$19,$L17,$J$15:$J$19)/$C$4)*($G$15/12)),IF($I$15=lookup!$I$3,(SUMIF($H$15:$H$19,$L17,$J$15:$J$19)/(52*$C$4)),IF($I$15=lookup!$I$4,((SUMIF($H$15:$H$19,$L17,$J$15:$J$19)/100)*($G$15/12)),0))))+(IF($I$20=lookup!$I$2,((SUMIF($H$20:$H$24,$L17,$J$20:$J$24)/$C$4)*($G$20/12)),IF($I$20=lookup!$I$3,(SUMIF($H$20:$H$24,$L17,$J$20:$J$24)/(52*$C$4)),IF($I$20=lookup!$I$4,((SUMIF($H$20:$H$24,$L17,$J$20:$J$24)/100)*($G$20/12)),0))))+(IF($I$25=lookup!$I$2,((SUMIF($H$25:$H$29,$L17,$J$25:$J$29)/$C$4)*($G$25/12)),IF($I$25=lookup!$I$3,(SUMIF($H$25:$H$29,$L17,$J$25:$J$29)/(52*$C$4)),IF($I$25=lookup!$I$4,((SUMIF($H$25:$H$29,$L17,$J$25:$J$29)/100)*($G$25/12)),0))))+(IF($I$30=lookup!$I$2,((SUMIF($H$30:$H$34,$L17,$J$30:$J$34)/$C$4)*($G$30/12)),IF($I$30=lookup!$I$3,(SUMIF($H$30:$H$34,$L17,$J$30:$J$34)/(52*$C$4)),IF($I$30=lookup!$I$4,((SUMIF($H$30:$H$34,$L17,$J$30:$J$34)/100)*($G$30/12)),0))))+(IF($I$35=lookup!$I$2,((SUMIF($H$35:$H$39,$L17,$J$35:$J$39)/$C$4)*($G$35/12)),IF($I$35=lookup!$I$3,(SUMIF($H$35:$H$39,$L17,$J$35:$J$39)/(52*$C$4)),IF($I$35=lookup!$I$4,((SUMIF($H$35:$H$39,$L17,$J$35:$J$39)/100)*($G$35/12)),0))))+(IF($I$40=lookup!$I$2,((SUMIF($H$40:$H$44,$L17,$J$40:$J$44)/$C$4)*($G$40/12)),IF($I$40=lookup!$I$3,(SUMIF($H$40:$H$44,$L17,$J$40:$J$44)/(52*$C$4)),IF($I$40=lookup!$I$4,((SUMIF($H$40:$H$44,$L17,$J$40:$J$44)/100)*($G$40/12)),0))))+(IF($I$45=lookup!$I$2,((SUMIF($H$45:$H$49,$L17,$J$45:$J$49)/$C$4)*($G$45/12)),IF($I$45=lookup!$I$3,(SUMIF($H$45:$H$49,$L17,$J$45:$J$49)/(52*$C$4)),IF($I$45=lookup!$I$4,((SUMIF($H$45:$H$49,$L17,$J$45:$J$49)/100)*($G$45/12)),0))))+(IF($I$50=lookup!$I$2,((SUMIF($H$50:$H$54,$L17,$J$50:$J$54)/$C$4)*($G$50/12)),IF($I$50=lookup!$I$3,(SUMIF($H$50:$H$54,$L17,$J$50:$J$54)/(52*$C$4)),IF($I$50=lookup!$I$4,((SUMIF($H$50:$H$54,$L17,$J$50:$J$54)/100)*($G$50/12)),0))))+(IF($I$55=lookup!$I$2,((SUMIF($H$55:$H$59,$L17,$J$55:$J$59)/$C$4)*($G$55/12)),IF($I$55=lookup!$I$3,(SUMIF($H$55:$H$59,$L17,$J$55:$J$59)/(52*$C$4)),IF($I$55=lookup!$I$4,((SUMIF($H$55:$H$59,$L17,$J$55:$J$59)/100)*($G$55/12)),0))))+(IF($I$60=lookup!$I$2,((SUMIF($H$60:$H$64,$L17,$J$60:$J$64)/$C$4)*($G$60/12)),IF($I$60=lookup!$I$3,(SUMIF($H$60:$H$64,$L17,$J$60:$J$64)/(52*$C$4)),IF($I$60=lookup!$I$4,((SUMIF($H$60:$H$64,$L17,$J$60:$J$64)/100)*($G$60/12)),0))))+(IF($I$65=lookup!$I$2,((SUMIF($H$65:$H$69,$L17,$J$65:$J$69)/$C$4)*($G$65/12)),IF($I$65=lookup!$I$3,(SUMIF($H$65:$H$69,$L17,$J$65:$J$69)/(52*$C$4)),IF($I$65=lookup!$I$4,((SUMIF($H$65:$H$69,$L17,$J$65:$J$69)/100)*($G$65/12)),0))))+(IF($I$70=lookup!$I$2,((SUMIF($H$70:$H$74,$L17,$J$70:$J$74)/$C$4)*($G$70/12)),IF($I$70=lookup!$I$3,(SUMIF($H$70:$H$74,$L17,$J$70:$J$74)/(52*$C$4)),IF($I$70=lookup!$I$4,((SUMIF($H$70:$H$74,$L17,$J$70:$J$74)/100)*($G$70/12)),0))))+(IF($I$75=lookup!$I$2,((SUMIF($H$75:$H$79,$L17,$J$75:$J$79)/$C$4)*($G$75/12)),IF($I$75=lookup!$I$3,(SUMIF($H$75:$H$79,$L17,$J$75:$J$79)/(52*$C$4)),IF($I$75=lookup!$I$4,((SUMIF($H$75:$H$79,$L17,$J$75:$J$79)/100)*($G$75/12)),0)))))),0)</f>
        <v>0</v>
      </c>
    </row>
    <row r="18" spans="2:13" ht="15.75" customHeight="1" x14ac:dyDescent="0.25">
      <c r="B18" s="67"/>
      <c r="C18" s="68"/>
      <c r="E18" s="78"/>
      <c r="F18" s="75"/>
      <c r="G18" s="55"/>
      <c r="H18" s="37"/>
      <c r="I18" s="75"/>
      <c r="J18" s="30"/>
      <c r="L18" s="48" t="str">
        <f t="array" ref="L18">IFERROR(INDEX(lookup!$B:$B,SMALL(IF(lookup!$A:$A=$B$3,ROW(lookup!$B:$B)),ROWS(lookup!B$1:B12))),"")</f>
        <v>Other (specify):</v>
      </c>
      <c r="M18" s="47">
        <f>IFERROR(IF($L18="","",((IF($I$5=lookup!$I$2,((SUMIF($H$5:$H$9,$L18,$J$5:$J$9)/$C$4)*($G$5/12)),IF($I$5=lookup!$I$3,(SUMIF($H$5:$H$9,$L18,$J$5:$J$9)/(52*$C$4)),IF($I$5=lookup!$I$4,((SUMIF($H$5:$H$9,$L18,$J$5:$J$9)/100)*($G$5/12)),0))))+(IF($I$10=lookup!$I$2,((SUMIF($H$10:$H$14,$L18,$J$10:$J$14)/$C$4)*($G$10/12)),IF($I$10=lookup!$I$3,(SUMIF($H$10:$H$14,$L18,$J$10:$J$14)/(52*$C$4)),IF($I$10=lookup!$I$4,((SUMIF($H$10:$H$14,$L18,$J$10:$J$14)/100)*($G$10/12)),0))))+(IF($I$15=lookup!$I$2,((SUMIF($H$15:$H$19,$L18,$J$15:$J$19)/$C$4)*($G$15/12)),IF($I$15=lookup!$I$3,(SUMIF($H$15:$H$19,$L18,$J$15:$J$19)/(52*$C$4)),IF($I$15=lookup!$I$4,((SUMIF($H$15:$H$19,$L18,$J$15:$J$19)/100)*($G$15/12)),0))))+(IF($I$20=lookup!$I$2,((SUMIF($H$20:$H$24,$L18,$J$20:$J$24)/$C$4)*($G$20/12)),IF($I$20=lookup!$I$3,(SUMIF($H$20:$H$24,$L18,$J$20:$J$24)/(52*$C$4)),IF($I$20=lookup!$I$4,((SUMIF($H$20:$H$24,$L18,$J$20:$J$24)/100)*($G$20/12)),0))))+(IF($I$25=lookup!$I$2,((SUMIF($H$25:$H$29,$L18,$J$25:$J$29)/$C$4)*($G$25/12)),IF($I$25=lookup!$I$3,(SUMIF($H$25:$H$29,$L18,$J$25:$J$29)/(52*$C$4)),IF($I$25=lookup!$I$4,((SUMIF($H$25:$H$29,$L18,$J$25:$J$29)/100)*($G$25/12)),0))))+(IF($I$30=lookup!$I$2,((SUMIF($H$30:$H$34,$L18,$J$30:$J$34)/$C$4)*($G$30/12)),IF($I$30=lookup!$I$3,(SUMIF($H$30:$H$34,$L18,$J$30:$J$34)/(52*$C$4)),IF($I$30=lookup!$I$4,((SUMIF($H$30:$H$34,$L18,$J$30:$J$34)/100)*($G$30/12)),0))))+(IF($I$35=lookup!$I$2,((SUMIF($H$35:$H$39,$L18,$J$35:$J$39)/$C$4)*($G$35/12)),IF($I$35=lookup!$I$3,(SUMIF($H$35:$H$39,$L18,$J$35:$J$39)/(52*$C$4)),IF($I$35=lookup!$I$4,((SUMIF($H$35:$H$39,$L18,$J$35:$J$39)/100)*($G$35/12)),0))))+(IF($I$40=lookup!$I$2,((SUMIF($H$40:$H$44,$L18,$J$40:$J$44)/$C$4)*($G$40/12)),IF($I$40=lookup!$I$3,(SUMIF($H$40:$H$44,$L18,$J$40:$J$44)/(52*$C$4)),IF($I$40=lookup!$I$4,((SUMIF($H$40:$H$44,$L18,$J$40:$J$44)/100)*($G$40/12)),0))))+(IF($I$45=lookup!$I$2,((SUMIF($H$45:$H$49,$L18,$J$45:$J$49)/$C$4)*($G$45/12)),IF($I$45=lookup!$I$3,(SUMIF($H$45:$H$49,$L18,$J$45:$J$49)/(52*$C$4)),IF($I$45=lookup!$I$4,((SUMIF($H$45:$H$49,$L18,$J$45:$J$49)/100)*($G$45/12)),0))))+(IF($I$50=lookup!$I$2,((SUMIF($H$50:$H$54,$L18,$J$50:$J$54)/$C$4)*($G$50/12)),IF($I$50=lookup!$I$3,(SUMIF($H$50:$H$54,$L18,$J$50:$J$54)/(52*$C$4)),IF($I$50=lookup!$I$4,((SUMIF($H$50:$H$54,$L18,$J$50:$J$54)/100)*($G$50/12)),0))))+(IF($I$55=lookup!$I$2,((SUMIF($H$55:$H$59,$L18,$J$55:$J$59)/$C$4)*($G$55/12)),IF($I$55=lookup!$I$3,(SUMIF($H$55:$H$59,$L18,$J$55:$J$59)/(52*$C$4)),IF($I$55=lookup!$I$4,((SUMIF($H$55:$H$59,$L18,$J$55:$J$59)/100)*($G$55/12)),0))))+(IF($I$60=lookup!$I$2,((SUMIF($H$60:$H$64,$L18,$J$60:$J$64)/$C$4)*($G$60/12)),IF($I$60=lookup!$I$3,(SUMIF($H$60:$H$64,$L18,$J$60:$J$64)/(52*$C$4)),IF($I$60=lookup!$I$4,((SUMIF($H$60:$H$64,$L18,$J$60:$J$64)/100)*($G$60/12)),0))))+(IF($I$65=lookup!$I$2,((SUMIF($H$65:$H$69,$L18,$J$65:$J$69)/$C$4)*($G$65/12)),IF($I$65=lookup!$I$3,(SUMIF($H$65:$H$69,$L18,$J$65:$J$69)/(52*$C$4)),IF($I$65=lookup!$I$4,((SUMIF($H$65:$H$69,$L18,$J$65:$J$69)/100)*($G$65/12)),0))))+(IF($I$70=lookup!$I$2,((SUMIF($H$70:$H$74,$L18,$J$70:$J$74)/$C$4)*($G$70/12)),IF($I$70=lookup!$I$3,(SUMIF($H$70:$H$74,$L18,$J$70:$J$74)/(52*$C$4)),IF($I$70=lookup!$I$4,((SUMIF($H$70:$H$74,$L18,$J$70:$J$74)/100)*($G$70/12)),0))))+(IF($I$75=lookup!$I$2,((SUMIF($H$75:$H$79,$L18,$J$75:$J$79)/$C$4)*($G$75/12)),IF($I$75=lookup!$I$3,(SUMIF($H$75:$H$79,$L18,$J$75:$J$79)/(52*$C$4)),IF($I$75=lookup!$I$4,((SUMIF($H$75:$H$79,$L18,$J$75:$J$79)/100)*($G$75/12)),0)))))),0)</f>
        <v>0</v>
      </c>
    </row>
    <row r="19" spans="2:13" ht="15" customHeight="1" thickBot="1" x14ac:dyDescent="0.3">
      <c r="B19" s="67"/>
      <c r="C19" s="68"/>
      <c r="E19" s="79"/>
      <c r="F19" s="76"/>
      <c r="G19" s="55"/>
      <c r="H19" s="41"/>
      <c r="I19" s="75"/>
      <c r="J19" s="29"/>
      <c r="K19" s="19"/>
      <c r="L19" s="49" t="s">
        <v>6</v>
      </c>
      <c r="M19" s="50">
        <f>SUM(M7:M16)</f>
        <v>0</v>
      </c>
    </row>
    <row r="20" spans="2:13" ht="16.5" customHeight="1" thickTop="1" thickBot="1" x14ac:dyDescent="0.3">
      <c r="B20" s="69"/>
      <c r="C20" s="70"/>
      <c r="E20" s="77">
        <v>4</v>
      </c>
      <c r="F20" s="75"/>
      <c r="G20" s="54"/>
      <c r="H20" s="37"/>
      <c r="I20" s="74"/>
      <c r="J20" s="26"/>
      <c r="K20" s="19"/>
    </row>
    <row r="21" spans="2:13" ht="15.75" customHeight="1" thickTop="1" x14ac:dyDescent="0.25">
      <c r="B21" s="3"/>
      <c r="C21" s="3"/>
      <c r="E21" s="78"/>
      <c r="F21" s="75"/>
      <c r="G21" s="55"/>
      <c r="H21" s="38"/>
      <c r="I21" s="75"/>
      <c r="J21" s="27"/>
    </row>
    <row r="22" spans="2:13" ht="15.75" customHeight="1" x14ac:dyDescent="0.25">
      <c r="E22" s="78"/>
      <c r="F22" s="75"/>
      <c r="G22" s="55"/>
      <c r="H22" s="37"/>
      <c r="I22" s="75"/>
      <c r="J22" s="30"/>
    </row>
    <row r="23" spans="2:13" ht="15.75" customHeight="1" x14ac:dyDescent="0.25">
      <c r="E23" s="78"/>
      <c r="F23" s="75"/>
      <c r="G23" s="55"/>
      <c r="H23" s="38"/>
      <c r="I23" s="75"/>
      <c r="J23" s="27"/>
    </row>
    <row r="24" spans="2:13" ht="16.5" customHeight="1" thickBot="1" x14ac:dyDescent="0.3">
      <c r="B24" s="6"/>
      <c r="E24" s="79"/>
      <c r="F24" s="75"/>
      <c r="G24" s="55"/>
      <c r="H24" s="37"/>
      <c r="I24" s="75"/>
      <c r="J24" s="26"/>
      <c r="K24" s="19"/>
    </row>
    <row r="25" spans="2:13" ht="16.5" customHeight="1" thickTop="1" x14ac:dyDescent="0.25">
      <c r="B25" s="4"/>
      <c r="E25" s="77">
        <v>5</v>
      </c>
      <c r="F25" s="74"/>
      <c r="G25" s="54"/>
      <c r="H25" s="40"/>
      <c r="I25" s="74"/>
      <c r="J25" s="31"/>
      <c r="K25" s="19"/>
    </row>
    <row r="26" spans="2:13" ht="15.75" customHeight="1" x14ac:dyDescent="0.25">
      <c r="B26" s="5"/>
      <c r="E26" s="78"/>
      <c r="F26" s="75"/>
      <c r="G26" s="55"/>
      <c r="H26" s="37"/>
      <c r="I26" s="75"/>
      <c r="J26" s="26"/>
      <c r="K26" s="19"/>
    </row>
    <row r="27" spans="2:13" ht="15.75" customHeight="1" x14ac:dyDescent="0.25">
      <c r="E27" s="78"/>
      <c r="F27" s="75"/>
      <c r="G27" s="55"/>
      <c r="H27" s="38"/>
      <c r="I27" s="75"/>
      <c r="J27" s="27"/>
    </row>
    <row r="28" spans="2:13" ht="15.75" customHeight="1" x14ac:dyDescent="0.25">
      <c r="E28" s="78"/>
      <c r="F28" s="75"/>
      <c r="G28" s="55"/>
      <c r="H28" s="37"/>
      <c r="I28" s="75"/>
      <c r="J28" s="30"/>
    </row>
    <row r="29" spans="2:13" ht="16.5" customHeight="1" thickBot="1" x14ac:dyDescent="0.3">
      <c r="E29" s="78"/>
      <c r="F29" s="75"/>
      <c r="G29" s="56"/>
      <c r="H29" s="38"/>
      <c r="I29" s="76"/>
      <c r="J29" s="33"/>
    </row>
    <row r="30" spans="2:13" ht="16.5" customHeight="1" thickTop="1" x14ac:dyDescent="0.25">
      <c r="E30" s="77">
        <v>6</v>
      </c>
      <c r="F30" s="74"/>
      <c r="G30" s="54"/>
      <c r="H30" s="39"/>
      <c r="I30" s="75"/>
      <c r="J30" s="28"/>
      <c r="K30" s="19"/>
    </row>
    <row r="31" spans="2:13" ht="15.75" customHeight="1" x14ac:dyDescent="0.25">
      <c r="E31" s="78"/>
      <c r="F31" s="75"/>
      <c r="G31" s="55"/>
      <c r="H31" s="38"/>
      <c r="I31" s="75"/>
      <c r="J31" s="24"/>
      <c r="K31" s="19"/>
    </row>
    <row r="32" spans="2:13" ht="15.75" customHeight="1" x14ac:dyDescent="0.25">
      <c r="E32" s="78"/>
      <c r="F32" s="75"/>
      <c r="G32" s="55"/>
      <c r="H32" s="37"/>
      <c r="I32" s="75"/>
      <c r="J32" s="26"/>
      <c r="K32" s="19"/>
    </row>
    <row r="33" spans="5:11" ht="15.75" customHeight="1" x14ac:dyDescent="0.25">
      <c r="E33" s="78"/>
      <c r="F33" s="75"/>
      <c r="G33" s="55"/>
      <c r="H33" s="38"/>
      <c r="I33" s="75"/>
      <c r="J33" s="24"/>
      <c r="K33" s="19"/>
    </row>
    <row r="34" spans="5:11" ht="16.5" customHeight="1" thickBot="1" x14ac:dyDescent="0.3">
      <c r="E34" s="79"/>
      <c r="F34" s="76"/>
      <c r="G34" s="56"/>
      <c r="H34" s="37"/>
      <c r="I34" s="75"/>
      <c r="J34" s="34"/>
      <c r="K34" s="19"/>
    </row>
    <row r="35" spans="5:11" ht="16.5" customHeight="1" thickTop="1" x14ac:dyDescent="0.25">
      <c r="E35" s="78">
        <v>7</v>
      </c>
      <c r="F35" s="75"/>
      <c r="G35" s="54"/>
      <c r="H35" s="40"/>
      <c r="I35" s="74"/>
      <c r="J35" s="24"/>
      <c r="K35" s="19"/>
    </row>
    <row r="36" spans="5:11" ht="15.75" customHeight="1" x14ac:dyDescent="0.25">
      <c r="E36" s="78"/>
      <c r="F36" s="75"/>
      <c r="G36" s="55"/>
      <c r="H36" s="37"/>
      <c r="I36" s="75"/>
      <c r="J36" s="30"/>
    </row>
    <row r="37" spans="5:11" ht="15.75" customHeight="1" x14ac:dyDescent="0.25">
      <c r="E37" s="78"/>
      <c r="F37" s="75"/>
      <c r="G37" s="55"/>
      <c r="H37" s="38"/>
      <c r="I37" s="75"/>
      <c r="J37" s="24"/>
      <c r="K37" s="19"/>
    </row>
    <row r="38" spans="5:11" ht="15.75" customHeight="1" x14ac:dyDescent="0.25">
      <c r="E38" s="78"/>
      <c r="F38" s="75"/>
      <c r="G38" s="55"/>
      <c r="H38" s="37"/>
      <c r="I38" s="75"/>
      <c r="J38" s="26"/>
      <c r="K38" s="19"/>
    </row>
    <row r="39" spans="5:11" ht="16.5" customHeight="1" thickBot="1" x14ac:dyDescent="0.3">
      <c r="E39" s="78"/>
      <c r="F39" s="75"/>
      <c r="G39" s="56"/>
      <c r="H39" s="41"/>
      <c r="I39" s="76"/>
      <c r="J39" s="33"/>
      <c r="K39" s="19"/>
    </row>
    <row r="40" spans="5:11" ht="16.5" customHeight="1" thickTop="1" x14ac:dyDescent="0.25">
      <c r="E40" s="77">
        <v>8</v>
      </c>
      <c r="F40" s="74"/>
      <c r="G40" s="54"/>
      <c r="H40" s="37"/>
      <c r="I40" s="74"/>
      <c r="J40" s="26"/>
      <c r="K40" s="19"/>
    </row>
    <row r="41" spans="5:11" ht="15.75" customHeight="1" x14ac:dyDescent="0.25">
      <c r="E41" s="78"/>
      <c r="F41" s="75"/>
      <c r="G41" s="55"/>
      <c r="H41" s="38"/>
      <c r="I41" s="75"/>
      <c r="J41" s="24"/>
      <c r="K41" s="19"/>
    </row>
    <row r="42" spans="5:11" ht="15.75" customHeight="1" x14ac:dyDescent="0.25">
      <c r="E42" s="78"/>
      <c r="F42" s="75"/>
      <c r="G42" s="55"/>
      <c r="H42" s="37"/>
      <c r="I42" s="75"/>
      <c r="J42" s="26"/>
      <c r="K42" s="19"/>
    </row>
    <row r="43" spans="5:11" ht="15.75" customHeight="1" x14ac:dyDescent="0.25">
      <c r="E43" s="78"/>
      <c r="F43" s="75"/>
      <c r="G43" s="55"/>
      <c r="H43" s="38"/>
      <c r="I43" s="75"/>
      <c r="J43" s="27"/>
    </row>
    <row r="44" spans="5:11" ht="16.5" customHeight="1" thickBot="1" x14ac:dyDescent="0.3">
      <c r="E44" s="78"/>
      <c r="F44" s="76"/>
      <c r="G44" s="56"/>
      <c r="H44" s="37"/>
      <c r="I44" s="75"/>
      <c r="J44" s="34"/>
    </row>
    <row r="45" spans="5:11" ht="16.5" customHeight="1" thickTop="1" x14ac:dyDescent="0.25">
      <c r="E45" s="77">
        <v>9</v>
      </c>
      <c r="F45" s="75"/>
      <c r="G45" s="55"/>
      <c r="H45" s="40"/>
      <c r="I45" s="74"/>
      <c r="J45" s="31"/>
    </row>
    <row r="46" spans="5:11" ht="15.75" customHeight="1" x14ac:dyDescent="0.25">
      <c r="E46" s="78"/>
      <c r="F46" s="75"/>
      <c r="G46" s="55"/>
      <c r="H46" s="37"/>
      <c r="I46" s="75"/>
      <c r="J46" s="26"/>
      <c r="K46" s="19"/>
    </row>
    <row r="47" spans="5:11" ht="15.75" customHeight="1" x14ac:dyDescent="0.25">
      <c r="E47" s="78"/>
      <c r="F47" s="75"/>
      <c r="G47" s="55"/>
      <c r="H47" s="38"/>
      <c r="I47" s="75"/>
      <c r="J47" s="27"/>
    </row>
    <row r="48" spans="5:11" ht="15.75" customHeight="1" x14ac:dyDescent="0.25">
      <c r="E48" s="78"/>
      <c r="F48" s="75"/>
      <c r="G48" s="55"/>
      <c r="H48" s="37"/>
      <c r="I48" s="75"/>
      <c r="J48" s="30"/>
    </row>
    <row r="49" spans="5:11" ht="16.5" customHeight="1" thickBot="1" x14ac:dyDescent="0.3">
      <c r="E49" s="78"/>
      <c r="F49" s="75"/>
      <c r="G49" s="55"/>
      <c r="H49" s="38"/>
      <c r="I49" s="75"/>
      <c r="J49" s="24"/>
      <c r="K49" s="19"/>
    </row>
    <row r="50" spans="5:11" ht="16.5" customHeight="1" thickTop="1" x14ac:dyDescent="0.25">
      <c r="E50" s="77">
        <v>10</v>
      </c>
      <c r="F50" s="74"/>
      <c r="G50" s="54"/>
      <c r="H50" s="39"/>
      <c r="I50" s="74"/>
      <c r="J50" s="28"/>
      <c r="K50" s="19"/>
    </row>
    <row r="51" spans="5:11" ht="15.75" customHeight="1" x14ac:dyDescent="0.25">
      <c r="E51" s="78"/>
      <c r="F51" s="75"/>
      <c r="G51" s="55"/>
      <c r="H51" s="38"/>
      <c r="I51" s="75"/>
      <c r="J51" s="27"/>
    </row>
    <row r="52" spans="5:11" ht="15.75" customHeight="1" x14ac:dyDescent="0.25">
      <c r="E52" s="78"/>
      <c r="F52" s="75"/>
      <c r="G52" s="55"/>
      <c r="H52" s="37"/>
      <c r="I52" s="75"/>
      <c r="J52" s="30"/>
    </row>
    <row r="53" spans="5:11" ht="15.75" customHeight="1" x14ac:dyDescent="0.25">
      <c r="E53" s="78"/>
      <c r="F53" s="75"/>
      <c r="G53" s="55"/>
      <c r="H53" s="38"/>
      <c r="I53" s="75"/>
      <c r="J53" s="24"/>
      <c r="K53" s="19"/>
    </row>
    <row r="54" spans="5:11" ht="16.5" customHeight="1" thickBot="1" x14ac:dyDescent="0.3">
      <c r="E54" s="78"/>
      <c r="F54" s="76"/>
      <c r="G54" s="55"/>
      <c r="H54" s="37"/>
      <c r="I54" s="75"/>
      <c r="J54" s="34"/>
      <c r="K54" s="19"/>
    </row>
    <row r="55" spans="5:11" ht="16.5" customHeight="1" thickTop="1" x14ac:dyDescent="0.25">
      <c r="E55" s="77">
        <v>11</v>
      </c>
      <c r="F55" s="74"/>
      <c r="G55" s="54"/>
      <c r="H55" s="40"/>
      <c r="I55" s="74"/>
      <c r="J55" s="24"/>
      <c r="K55" s="19"/>
    </row>
    <row r="56" spans="5:11" ht="15.75" customHeight="1" x14ac:dyDescent="0.25">
      <c r="E56" s="78"/>
      <c r="F56" s="75"/>
      <c r="G56" s="55"/>
      <c r="H56" s="37"/>
      <c r="I56" s="75"/>
      <c r="J56" s="26"/>
      <c r="K56" s="19"/>
    </row>
    <row r="57" spans="5:11" ht="15.75" customHeight="1" x14ac:dyDescent="0.25">
      <c r="E57" s="78"/>
      <c r="F57" s="75"/>
      <c r="G57" s="55"/>
      <c r="H57" s="38"/>
      <c r="I57" s="75"/>
      <c r="J57" s="24"/>
      <c r="K57" s="19"/>
    </row>
    <row r="58" spans="5:11" ht="15.75" customHeight="1" x14ac:dyDescent="0.25">
      <c r="E58" s="78"/>
      <c r="F58" s="75"/>
      <c r="G58" s="55"/>
      <c r="H58" s="37"/>
      <c r="I58" s="75"/>
      <c r="J58" s="26"/>
      <c r="K58" s="19"/>
    </row>
    <row r="59" spans="5:11" ht="16.5" customHeight="1" thickBot="1" x14ac:dyDescent="0.3">
      <c r="E59" s="78"/>
      <c r="F59" s="75"/>
      <c r="G59" s="55"/>
      <c r="H59" s="38"/>
      <c r="I59" s="76"/>
      <c r="J59" s="24"/>
      <c r="K59" s="19"/>
    </row>
    <row r="60" spans="5:11" ht="16.5" customHeight="1" thickTop="1" x14ac:dyDescent="0.25">
      <c r="E60" s="77">
        <v>12</v>
      </c>
      <c r="F60" s="74"/>
      <c r="G60" s="54"/>
      <c r="H60" s="39"/>
      <c r="I60" s="75"/>
      <c r="J60" s="35"/>
    </row>
    <row r="61" spans="5:11" ht="15.75" customHeight="1" x14ac:dyDescent="0.25">
      <c r="E61" s="78"/>
      <c r="F61" s="75"/>
      <c r="G61" s="55"/>
      <c r="H61" s="38"/>
      <c r="I61" s="75"/>
      <c r="J61" s="27"/>
    </row>
    <row r="62" spans="5:11" ht="15.75" customHeight="1" x14ac:dyDescent="0.25">
      <c r="E62" s="78"/>
      <c r="F62" s="75"/>
      <c r="G62" s="55"/>
      <c r="H62" s="37"/>
      <c r="I62" s="75"/>
      <c r="J62" s="26"/>
      <c r="K62" s="19"/>
    </row>
    <row r="63" spans="5:11" ht="15.75" customHeight="1" x14ac:dyDescent="0.25">
      <c r="E63" s="78"/>
      <c r="F63" s="75"/>
      <c r="G63" s="55"/>
      <c r="H63" s="38"/>
      <c r="I63" s="75"/>
      <c r="J63" s="24"/>
      <c r="K63" s="19"/>
    </row>
    <row r="64" spans="5:11" ht="16.5" customHeight="1" thickBot="1" x14ac:dyDescent="0.3">
      <c r="E64" s="78"/>
      <c r="F64" s="75"/>
      <c r="G64" s="55"/>
      <c r="H64" s="37"/>
      <c r="I64" s="75"/>
      <c r="J64" s="34"/>
    </row>
    <row r="65" spans="5:11" ht="16.5" customHeight="1" thickTop="1" x14ac:dyDescent="0.25">
      <c r="E65" s="77">
        <v>13</v>
      </c>
      <c r="F65" s="74"/>
      <c r="G65" s="54"/>
      <c r="H65" s="40"/>
      <c r="I65" s="74"/>
      <c r="J65" s="31"/>
    </row>
    <row r="66" spans="5:11" ht="15.75" customHeight="1" x14ac:dyDescent="0.25">
      <c r="E66" s="78"/>
      <c r="F66" s="75"/>
      <c r="G66" s="55"/>
      <c r="H66" s="37"/>
      <c r="I66" s="75"/>
      <c r="J66" s="30"/>
    </row>
    <row r="67" spans="5:11" ht="15.75" customHeight="1" x14ac:dyDescent="0.25">
      <c r="E67" s="78"/>
      <c r="F67" s="75"/>
      <c r="G67" s="55"/>
      <c r="H67" s="38"/>
      <c r="I67" s="75"/>
      <c r="J67" s="24"/>
      <c r="K67" s="19"/>
    </row>
    <row r="68" spans="5:11" ht="15.75" customHeight="1" x14ac:dyDescent="0.25">
      <c r="E68" s="78"/>
      <c r="F68" s="75"/>
      <c r="G68" s="55"/>
      <c r="H68" s="37"/>
      <c r="I68" s="75"/>
      <c r="J68" s="26"/>
      <c r="K68" s="19"/>
    </row>
    <row r="69" spans="5:11" ht="16.5" customHeight="1" thickBot="1" x14ac:dyDescent="0.3">
      <c r="E69" s="78"/>
      <c r="F69" s="75"/>
      <c r="G69" s="56"/>
      <c r="H69" s="38"/>
      <c r="I69" s="76"/>
      <c r="J69" s="24"/>
      <c r="K69" s="19"/>
    </row>
    <row r="70" spans="5:11" ht="16.5" customHeight="1" thickTop="1" x14ac:dyDescent="0.25">
      <c r="E70" s="77">
        <v>14</v>
      </c>
      <c r="F70" s="74"/>
      <c r="G70" s="55"/>
      <c r="H70" s="39"/>
      <c r="I70" s="75"/>
      <c r="J70" s="28"/>
      <c r="K70" s="19"/>
    </row>
    <row r="71" spans="5:11" ht="15.75" customHeight="1" x14ac:dyDescent="0.25">
      <c r="E71" s="78"/>
      <c r="F71" s="75"/>
      <c r="G71" s="55"/>
      <c r="H71" s="38"/>
      <c r="I71" s="75"/>
      <c r="J71" s="24"/>
      <c r="K71" s="19"/>
    </row>
    <row r="72" spans="5:11" ht="15.75" customHeight="1" x14ac:dyDescent="0.25">
      <c r="E72" s="78"/>
      <c r="F72" s="75"/>
      <c r="G72" s="55"/>
      <c r="H72" s="37"/>
      <c r="I72" s="75"/>
      <c r="J72" s="26"/>
      <c r="K72" s="19"/>
    </row>
    <row r="73" spans="5:11" ht="15.75" customHeight="1" x14ac:dyDescent="0.25">
      <c r="E73" s="78"/>
      <c r="F73" s="75"/>
      <c r="G73" s="55"/>
      <c r="H73" s="38"/>
      <c r="I73" s="75"/>
      <c r="J73" s="24"/>
      <c r="K73" s="19"/>
    </row>
    <row r="74" spans="5:11" ht="16.5" customHeight="1" thickBot="1" x14ac:dyDescent="0.3">
      <c r="E74" s="79"/>
      <c r="F74" s="76"/>
      <c r="G74" s="55"/>
      <c r="H74" s="37"/>
      <c r="I74" s="75"/>
      <c r="J74" s="26"/>
      <c r="K74" s="19"/>
    </row>
    <row r="75" spans="5:11" ht="16.5" customHeight="1" thickTop="1" x14ac:dyDescent="0.25">
      <c r="E75" s="77">
        <v>15</v>
      </c>
      <c r="F75" s="74"/>
      <c r="G75" s="54"/>
      <c r="H75" s="40"/>
      <c r="I75" s="74"/>
      <c r="J75" s="25"/>
      <c r="K75" s="19"/>
    </row>
    <row r="76" spans="5:11" ht="15.75" customHeight="1" x14ac:dyDescent="0.25">
      <c r="E76" s="78"/>
      <c r="F76" s="75"/>
      <c r="G76" s="55"/>
      <c r="H76" s="37"/>
      <c r="I76" s="75"/>
      <c r="J76" s="26"/>
      <c r="K76" s="19"/>
    </row>
    <row r="77" spans="5:11" ht="15.75" customHeight="1" x14ac:dyDescent="0.25">
      <c r="E77" s="78"/>
      <c r="F77" s="75"/>
      <c r="G77" s="55"/>
      <c r="H77" s="38"/>
      <c r="I77" s="75"/>
      <c r="J77" s="24"/>
      <c r="K77" s="19"/>
    </row>
    <row r="78" spans="5:11" ht="15.75" customHeight="1" x14ac:dyDescent="0.25">
      <c r="E78" s="78"/>
      <c r="F78" s="75"/>
      <c r="G78" s="55"/>
      <c r="H78" s="37"/>
      <c r="I78" s="75"/>
      <c r="J78" s="30"/>
    </row>
    <row r="79" spans="5:11" ht="16.5" customHeight="1" thickBot="1" x14ac:dyDescent="0.3">
      <c r="E79" s="79"/>
      <c r="F79" s="75"/>
      <c r="G79" s="55"/>
      <c r="H79" s="38"/>
      <c r="I79" s="75"/>
      <c r="J79" s="24"/>
      <c r="K79" s="19"/>
    </row>
    <row r="80" spans="5:11" ht="15.75" thickTop="1" x14ac:dyDescent="0.25">
      <c r="E80" s="32"/>
      <c r="F80" s="32"/>
      <c r="G80" s="32"/>
      <c r="H80" s="32"/>
      <c r="I80" s="32"/>
      <c r="J80" s="32"/>
    </row>
    <row r="82" spans="5:5" x14ac:dyDescent="0.25">
      <c r="E82" s="9" t="s">
        <v>40</v>
      </c>
    </row>
  </sheetData>
  <sheetProtection algorithmName="SHA-512" hashValue="kBeAzf9g2GvPujxBXLV806OChseQQlws2ZTXZ2YoK51KXUg5A/nE6II4uHgln6Bq/tmf2+GqOd70euLD6pF5CA==" saltValue="vIcEQztO3xoavD7xCLit3A==" spinCount="100000" sheet="1" objects="1" scenarios="1"/>
  <mergeCells count="71">
    <mergeCell ref="E50:E54"/>
    <mergeCell ref="E5:E9"/>
    <mergeCell ref="E10:E14"/>
    <mergeCell ref="E15:E19"/>
    <mergeCell ref="E20:E24"/>
    <mergeCell ref="E25:E29"/>
    <mergeCell ref="E30:E34"/>
    <mergeCell ref="E35:E39"/>
    <mergeCell ref="E40:E44"/>
    <mergeCell ref="E45:E49"/>
    <mergeCell ref="E55:E59"/>
    <mergeCell ref="E60:E64"/>
    <mergeCell ref="E65:E69"/>
    <mergeCell ref="E70:E74"/>
    <mergeCell ref="E75:E79"/>
    <mergeCell ref="F50:F54"/>
    <mergeCell ref="F5:F9"/>
    <mergeCell ref="F10:F14"/>
    <mergeCell ref="F15:F19"/>
    <mergeCell ref="F20:F24"/>
    <mergeCell ref="F25:F29"/>
    <mergeCell ref="F30:F34"/>
    <mergeCell ref="F35:F39"/>
    <mergeCell ref="F40:F44"/>
    <mergeCell ref="F45:F49"/>
    <mergeCell ref="F55:F59"/>
    <mergeCell ref="F60:F64"/>
    <mergeCell ref="F65:F69"/>
    <mergeCell ref="F70:F74"/>
    <mergeCell ref="F75:F79"/>
    <mergeCell ref="G70:G74"/>
    <mergeCell ref="G75:G79"/>
    <mergeCell ref="G50:G54"/>
    <mergeCell ref="I55:I59"/>
    <mergeCell ref="I60:I64"/>
    <mergeCell ref="I65:I69"/>
    <mergeCell ref="I70:I74"/>
    <mergeCell ref="I75:I79"/>
    <mergeCell ref="G55:G59"/>
    <mergeCell ref="I50:I54"/>
    <mergeCell ref="G60:G64"/>
    <mergeCell ref="G65:G69"/>
    <mergeCell ref="G40:G44"/>
    <mergeCell ref="G45:G49"/>
    <mergeCell ref="I5:I9"/>
    <mergeCell ref="I10:I14"/>
    <mergeCell ref="I15:I19"/>
    <mergeCell ref="I20:I24"/>
    <mergeCell ref="G5:G9"/>
    <mergeCell ref="G10:G14"/>
    <mergeCell ref="G15:G19"/>
    <mergeCell ref="G20:G24"/>
    <mergeCell ref="G25:G29"/>
    <mergeCell ref="I25:I29"/>
    <mergeCell ref="I30:I34"/>
    <mergeCell ref="I35:I39"/>
    <mergeCell ref="I40:I44"/>
    <mergeCell ref="I45:I49"/>
    <mergeCell ref="I3:I4"/>
    <mergeCell ref="J3:J4"/>
    <mergeCell ref="G3:G4"/>
    <mergeCell ref="B1:M1"/>
    <mergeCell ref="G35:G39"/>
    <mergeCell ref="B3:B4"/>
    <mergeCell ref="L3:M4"/>
    <mergeCell ref="B6:C7"/>
    <mergeCell ref="G30:G34"/>
    <mergeCell ref="B8:C20"/>
    <mergeCell ref="L5:M5"/>
    <mergeCell ref="F3:F4"/>
    <mergeCell ref="H3:H4"/>
  </mergeCells>
  <dataValidations count="3">
    <dataValidation type="list" allowBlank="1" showInputMessage="1" showErrorMessage="1" errorTitle="Please Select From Drop-Down" error="Use the drop-down menu to specify the method used to report time." sqref="I5:I79" xr:uid="{00000000-0002-0000-0000-000000000000}">
      <formula1>CalculationMethod</formula1>
    </dataValidation>
    <dataValidation type="decimal" errorStyle="warning" allowBlank="1" showErrorMessage="1" errorTitle="Please review your entry" error="The months can be entered as a whole number or decimal and should be less than 12." sqref="G5:G79" xr:uid="{00000000-0002-0000-0000-000001000000}">
      <formula1>0</formula1>
      <formula2>12</formula2>
    </dataValidation>
    <dataValidation type="list" allowBlank="1" showInputMessage="1" showErrorMessage="1" errorTitle="Please choose form the drop-down" error="Please delete the typed text and use the drop-down menu to select a staff function." sqref="H5:H79" xr:uid="{00000000-0002-0000-0000-000002000000}">
      <formula1>OFFSET(INDIRECT(INDEX(Program4,MATCH($B$3,ProgramFullName1,0))),0,0,COUNTA(INDIRECT(INDEX(Program4,MATCH($B$3,ProgramFullName1,0))&amp;"Col"),1))</formula1>
    </dataValidation>
  </dataValidations>
  <pageMargins left="0.7" right="0.7" top="0.75" bottom="0.75" header="0.3" footer="0.3"/>
  <pageSetup orientation="portrait" verticalDpi="0" r:id="rId1"/>
  <ignoredErrors>
    <ignoredError sqref="L5" unlockedFormula="1"/>
  </ignoredErrors>
  <drawing r:id="rId2"/>
  <tableParts count="1">
    <tablePart r:id="rId3"/>
  </tableParts>
  <extLst>
    <ext xmlns:x14="http://schemas.microsoft.com/office/spreadsheetml/2009/9/main" uri="{CCE6A557-97BC-4b89-ADB6-D9C93CAAB3DF}">
      <x14:dataValidations xmlns:xm="http://schemas.microsoft.com/office/excel/2006/main" count="15">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3000000}">
          <x14:formula1>
            <xm:f>IF($I$5=lookup!$I$4,SUM($J$5:$J$9)&lt;=100,IF($I$5=lookup!$I$2,SUM($J$5:$J$9)&lt;=$C$4,SUM($J$5:$J$9)&lt;=52*$C$4))</xm:f>
          </x14:formula1>
          <xm:sqref>J5:J9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4000000}">
          <x14:formula1>
            <xm:f>IF($I$10=lookup!$I$4,SUM($J$10:$J$14)&lt;=100,IF($I$10=lookup!$I$2,SUM($J$10:$J$14)&lt;=$C$4,SUM($J$10:$J$14)&lt;=52*$C$4))</xm:f>
          </x14:formula1>
          <xm:sqref>J10:J14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5000000}">
          <x14:formula1>
            <xm:f>IF($I$15=lookup!$I$4,SUM($J$15:$J$19)&lt;=100,IF($I$15=lookup!$I$2,SUM($J$15:$J$19)&lt;=$C$4,SUM($J$15:$J$19)&lt;=52*$C$4))</xm:f>
          </x14:formula1>
          <xm:sqref>J15:J19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6000000}">
          <x14:formula1>
            <xm:f>IF($I$20=lookup!$I$4,SUM($J$20:$J$24)&lt;=100,IF($I$20=lookup!$I$2,SUM($J$20:$J$24)&lt;=$C$4,SUM($J$20:$J$24)&lt;=52*$C$4))</xm:f>
          </x14:formula1>
          <xm:sqref>J20:J24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7000000}">
          <x14:formula1>
            <xm:f>IF($I$25=lookup!$I$4,SUM($J$25:$J$29)&lt;=100,IF($I$25=lookup!$I$2,SUM($J$25:$J$29)&lt;=$C$4,SUM($J$25:$J$29)&lt;=52*$C$4))</xm:f>
          </x14:formula1>
          <xm:sqref>J25:J29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8000000}">
          <x14:formula1>
            <xm:f>IF($I$30=lookup!$I$4,SUM($J$30:$J$34)&lt;=100,IF($I$30=lookup!$I$2,SUM($J$30:$J$34)&lt;=$C$4,SUM($J$30:$J$34)&lt;=52*$C$4))</xm:f>
          </x14:formula1>
          <xm:sqref>J30:J34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9000000}">
          <x14:formula1>
            <xm:f>IF($I$35=lookup!$I$4,SUM($J$35:$J$39)&lt;=100,IF($I$35=lookup!$I$2,SUM($J$35:$J$39)&lt;=$C$4,SUM($J$35:$J$39)&lt;=52*$C$4))</xm:f>
          </x14:formula1>
          <xm:sqref>J35:J39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A000000}">
          <x14:formula1>
            <xm:f>IF($I$40=lookup!$I$4,SUM($J$40:$J$44)&lt;=100,IF($I$40=lookup!$I$2,SUM($J$40:$J$44)&lt;=$C$4,SUM($J$40:$J$44)&lt;=52*$C$4))</xm:f>
          </x14:formula1>
          <xm:sqref>J40:J44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B000000}">
          <x14:formula1>
            <xm:f>IF($I$45=lookup!$I$4,SUM($J$45:$J$49)&lt;=100,IF($I$45=lookup!$I$2,SUM($J$45:$J$49)&lt;=$C$4,SUM($J$45:$J$49)&lt;=52*$C$4))</xm:f>
          </x14:formula1>
          <xm:sqref>J45:J49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C000000}">
          <x14:formula1>
            <xm:f>IF($I$50=lookup!$I$4,SUM($J$50:$J$54)&lt;=100,IF($I$50=lookup!$I$2,SUM($J$50:$J$54)&lt;=$C$4,SUM($J$50:$J$54)&lt;=52*$C$4))</xm:f>
          </x14:formula1>
          <xm:sqref>J50:J54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D000000}">
          <x14:formula1>
            <xm:f>IF($I$55=lookup!$I$4,SUM($J$55:$J$59)&lt;=100,IF($I$55=lookup!$I$2,SUM($J$55:$J$59)&lt;=$C$4,SUM($J$55:$J$59)&lt;=52*$C$4))</xm:f>
          </x14:formula1>
          <xm:sqref>J55:J59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E000000}">
          <x14:formula1>
            <xm:f>IF($I$60=lookup!$I$4,SUM($J$60:$J$64)&lt;=100,IF($I$60=lookup!$I$2,SUM($J$60:$J$64)&lt;=$C$4,SUM($J$60:$J$64)&lt;=52*$C$4))</xm:f>
          </x14:formula1>
          <xm:sqref>J60:J64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F000000}">
          <x14:formula1>
            <xm:f>IF($I$65=lookup!$I$4,SUM($J$65:$J$69)&lt;=100,IF($I$65=lookup!$I$2,SUM($J$65:$J$69)&lt;=$C$4,SUM($J$65:$J$69)&lt;=52*$C$4))</xm:f>
          </x14:formula1>
          <xm:sqref>J65:J69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0000000}">
          <x14:formula1>
            <xm:f>IF($I$70=lookup!$I$4,SUM($J$70:$J$74)&lt;=100,IF($I$70=lookup!$I$2,SUM($J$70:$J$74)&lt;=$C$4,SUM($J$70:$J$74)&lt;=52*$C$4))</xm:f>
          </x14:formula1>
          <xm:sqref>J70:J74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1000000}">
          <x14:formula1>
            <xm:f>IF($I$75=lookup!$I$4,SUM($J$75:$J$79)&lt;=100,IF($I$75=lookup!$I$2,SUM($J$75:$J$79)&lt;=$C$4,SUM($J$75:$J$79)&lt;=52*$C$4))</xm:f>
          </x14:formula1>
          <xm:sqref>J75:J79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V12"/>
  <sheetViews>
    <sheetView showGridLines="0" workbookViewId="0">
      <selection activeCell="R7" sqref="R7:V12"/>
    </sheetView>
  </sheetViews>
  <sheetFormatPr defaultRowHeight="15" x14ac:dyDescent="0.25"/>
  <sheetData>
    <row r="1" spans="18:22" ht="15.75" thickBot="1" x14ac:dyDescent="0.3"/>
    <row r="2" spans="18:22" ht="18.75" customHeight="1" thickTop="1" x14ac:dyDescent="0.25">
      <c r="R2" s="80" t="s">
        <v>56</v>
      </c>
      <c r="S2" s="81"/>
      <c r="T2" s="81"/>
      <c r="U2" s="81"/>
      <c r="V2" s="82"/>
    </row>
    <row r="3" spans="18:22" x14ac:dyDescent="0.25">
      <c r="R3" s="83"/>
      <c r="S3" s="84"/>
      <c r="T3" s="84"/>
      <c r="U3" s="84"/>
      <c r="V3" s="85"/>
    </row>
    <row r="4" spans="18:22" ht="15.75" customHeight="1" x14ac:dyDescent="0.25">
      <c r="R4" s="83"/>
      <c r="S4" s="84"/>
      <c r="T4" s="84"/>
      <c r="U4" s="84"/>
      <c r="V4" s="85"/>
    </row>
    <row r="5" spans="18:22" ht="15.75" customHeight="1" thickBot="1" x14ac:dyDescent="0.3">
      <c r="R5" s="86"/>
      <c r="S5" s="87"/>
      <c r="T5" s="87"/>
      <c r="U5" s="87"/>
      <c r="V5" s="88"/>
    </row>
    <row r="6" spans="18:22" ht="15.75" thickTop="1" x14ac:dyDescent="0.25"/>
    <row r="7" spans="18:22" x14ac:dyDescent="0.25">
      <c r="R7" s="89" t="s">
        <v>59</v>
      </c>
      <c r="S7" s="90"/>
      <c r="T7" s="90"/>
      <c r="U7" s="90"/>
      <c r="V7" s="90"/>
    </row>
    <row r="8" spans="18:22" x14ac:dyDescent="0.25">
      <c r="R8" s="90"/>
      <c r="S8" s="90"/>
      <c r="T8" s="90"/>
      <c r="U8" s="90"/>
      <c r="V8" s="90"/>
    </row>
    <row r="9" spans="18:22" x14ac:dyDescent="0.25">
      <c r="R9" s="90"/>
      <c r="S9" s="90"/>
      <c r="T9" s="90"/>
      <c r="U9" s="90"/>
      <c r="V9" s="90"/>
    </row>
    <row r="10" spans="18:22" x14ac:dyDescent="0.25">
      <c r="R10" s="90"/>
      <c r="S10" s="90"/>
      <c r="T10" s="90"/>
      <c r="U10" s="90"/>
      <c r="V10" s="90"/>
    </row>
    <row r="11" spans="18:22" x14ac:dyDescent="0.25">
      <c r="R11" s="90"/>
      <c r="S11" s="90"/>
      <c r="T11" s="90"/>
      <c r="U11" s="90"/>
      <c r="V11" s="90"/>
    </row>
    <row r="12" spans="18:22" x14ac:dyDescent="0.25">
      <c r="R12" s="90"/>
      <c r="S12" s="90"/>
      <c r="T12" s="90"/>
      <c r="U12" s="90"/>
      <c r="V12" s="90"/>
    </row>
  </sheetData>
  <sheetProtection algorithmName="SHA-512" hashValue="FyQHxjBbwoC41ui/A5+HqLfn1V6ljnvtOdSL9ARnmN/7TEWe88ESzJKqxAPvCZWxTnEJWvwhmH3USS/bAyyE0w==" saltValue="Vw5ao4DUr8j/elegPaU5kA==" spinCount="100000" sheet="1" objects="1" scenarios="1"/>
  <mergeCells count="2">
    <mergeCell ref="R2:V5"/>
    <mergeCell ref="R7:V12"/>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Document" shapeId="3073" r:id="rId4">
          <objectPr defaultSize="0" r:id="rId5">
            <anchor moveWithCells="1">
              <from>
                <xdr:col>0</xdr:col>
                <xdr:colOff>485775</xdr:colOff>
                <xdr:row>1</xdr:row>
                <xdr:rowOff>114300</xdr:rowOff>
              </from>
              <to>
                <xdr:col>15</xdr:col>
                <xdr:colOff>276225</xdr:colOff>
                <xdr:row>33</xdr:row>
                <xdr:rowOff>123825</xdr:rowOff>
              </to>
            </anchor>
          </objectPr>
        </oleObject>
      </mc:Choice>
      <mc:Fallback>
        <oleObject progId="Document"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B35" sqref="B35"/>
    </sheetView>
  </sheetViews>
  <sheetFormatPr defaultRowHeight="15" x14ac:dyDescent="0.25"/>
  <cols>
    <col min="1" max="1" width="56.5703125" style="91" customWidth="1"/>
    <col min="2" max="2" width="61.7109375" style="91" customWidth="1"/>
    <col min="3" max="3" width="9.140625" style="91"/>
    <col min="4" max="4" width="38.7109375" style="91" customWidth="1"/>
    <col min="5" max="5" width="18.140625" style="91" customWidth="1"/>
    <col min="6" max="6" width="105" style="91" bestFit="1" customWidth="1"/>
    <col min="7" max="7" width="42.42578125" style="91" customWidth="1"/>
    <col min="8" max="8" width="38.140625" style="91" customWidth="1"/>
    <col min="9" max="16384" width="9.140625" style="91"/>
  </cols>
  <sheetData>
    <row r="1" spans="1:9" x14ac:dyDescent="0.25">
      <c r="A1" s="91" t="s">
        <v>57</v>
      </c>
      <c r="B1" s="91" t="s">
        <v>13</v>
      </c>
      <c r="D1" s="91" t="s">
        <v>29</v>
      </c>
      <c r="F1" s="91" t="s">
        <v>60</v>
      </c>
      <c r="G1" s="91" t="s">
        <v>13</v>
      </c>
      <c r="I1" s="91" t="s">
        <v>27</v>
      </c>
    </row>
    <row r="2" spans="1:9" x14ac:dyDescent="0.25">
      <c r="A2" s="91" t="s">
        <v>57</v>
      </c>
      <c r="B2" s="91" t="s">
        <v>0</v>
      </c>
      <c r="D2" s="91" t="s">
        <v>57</v>
      </c>
      <c r="E2" s="91" t="s">
        <v>46</v>
      </c>
      <c r="F2" s="91" t="s">
        <v>13</v>
      </c>
      <c r="G2" s="91" t="s">
        <v>0</v>
      </c>
      <c r="I2" s="91" t="s">
        <v>44</v>
      </c>
    </row>
    <row r="3" spans="1:9" x14ac:dyDescent="0.25">
      <c r="A3" s="91" t="s">
        <v>57</v>
      </c>
      <c r="B3" s="91" t="s">
        <v>16</v>
      </c>
      <c r="D3" s="91" t="s">
        <v>58</v>
      </c>
      <c r="E3" s="91" t="s">
        <v>47</v>
      </c>
      <c r="F3" s="91" t="s">
        <v>0</v>
      </c>
      <c r="G3" s="91" t="s">
        <v>16</v>
      </c>
      <c r="I3" s="91" t="s">
        <v>45</v>
      </c>
    </row>
    <row r="4" spans="1:9" x14ac:dyDescent="0.25">
      <c r="A4" s="91" t="s">
        <v>57</v>
      </c>
      <c r="B4" s="91" t="s">
        <v>7</v>
      </c>
      <c r="F4" s="91" t="s">
        <v>7</v>
      </c>
      <c r="G4" s="91" t="s">
        <v>7</v>
      </c>
      <c r="I4" s="91" t="s">
        <v>28</v>
      </c>
    </row>
    <row r="5" spans="1:9" x14ac:dyDescent="0.25">
      <c r="A5" s="91" t="s">
        <v>57</v>
      </c>
      <c r="B5" s="91" t="s">
        <v>8</v>
      </c>
      <c r="F5" s="91" t="s">
        <v>21</v>
      </c>
      <c r="G5" s="91" t="s">
        <v>8</v>
      </c>
    </row>
    <row r="6" spans="1:9" x14ac:dyDescent="0.25">
      <c r="A6" s="91" t="s">
        <v>57</v>
      </c>
      <c r="B6" s="91" t="s">
        <v>17</v>
      </c>
      <c r="F6" s="91" t="s">
        <v>1</v>
      </c>
      <c r="G6" s="91" t="s">
        <v>17</v>
      </c>
    </row>
    <row r="7" spans="1:9" x14ac:dyDescent="0.25">
      <c r="A7" s="91" t="s">
        <v>57</v>
      </c>
      <c r="B7" s="91" t="s">
        <v>2</v>
      </c>
      <c r="F7" s="91" t="s">
        <v>23</v>
      </c>
      <c r="G7" s="91" t="s">
        <v>2</v>
      </c>
    </row>
    <row r="8" spans="1:9" x14ac:dyDescent="0.25">
      <c r="A8" s="91" t="s">
        <v>57</v>
      </c>
      <c r="B8" s="91" t="s">
        <v>9</v>
      </c>
      <c r="F8" s="91" t="s">
        <v>26</v>
      </c>
      <c r="G8" s="91" t="s">
        <v>9</v>
      </c>
    </row>
    <row r="9" spans="1:9" x14ac:dyDescent="0.25">
      <c r="A9" s="91" t="s">
        <v>57</v>
      </c>
      <c r="B9" s="91" t="s">
        <v>10</v>
      </c>
      <c r="F9" s="91" t="s">
        <v>8</v>
      </c>
      <c r="G9" s="91" t="s">
        <v>10</v>
      </c>
    </row>
    <row r="10" spans="1:9" x14ac:dyDescent="0.25">
      <c r="A10" s="91" t="s">
        <v>57</v>
      </c>
      <c r="B10" s="91" t="s">
        <v>14</v>
      </c>
      <c r="F10" s="91" t="s">
        <v>20</v>
      </c>
      <c r="G10" s="91" t="s">
        <v>14</v>
      </c>
    </row>
    <row r="11" spans="1:9" x14ac:dyDescent="0.25">
      <c r="A11" s="91" t="s">
        <v>57</v>
      </c>
      <c r="B11" s="91" t="s">
        <v>15</v>
      </c>
      <c r="F11" s="91" t="s">
        <v>2</v>
      </c>
      <c r="G11" s="91" t="s">
        <v>15</v>
      </c>
    </row>
    <row r="12" spans="1:9" x14ac:dyDescent="0.25">
      <c r="A12" s="91" t="s">
        <v>57</v>
      </c>
      <c r="B12" s="91" t="s">
        <v>12</v>
      </c>
      <c r="F12" s="91" t="s">
        <v>25</v>
      </c>
      <c r="G12" s="91" t="s">
        <v>12</v>
      </c>
    </row>
    <row r="13" spans="1:9" x14ac:dyDescent="0.25">
      <c r="A13" s="91" t="s">
        <v>58</v>
      </c>
      <c r="B13" s="91" t="s">
        <v>60</v>
      </c>
      <c r="F13" s="91" t="s">
        <v>18</v>
      </c>
    </row>
    <row r="14" spans="1:9" x14ac:dyDescent="0.25">
      <c r="A14" s="91" t="s">
        <v>58</v>
      </c>
      <c r="B14" s="91" t="s">
        <v>13</v>
      </c>
      <c r="F14" s="91" t="s">
        <v>22</v>
      </c>
    </row>
    <row r="15" spans="1:9" x14ac:dyDescent="0.25">
      <c r="A15" s="91" t="s">
        <v>58</v>
      </c>
      <c r="B15" s="91" t="s">
        <v>0</v>
      </c>
      <c r="F15" s="91" t="s">
        <v>24</v>
      </c>
    </row>
    <row r="16" spans="1:9" x14ac:dyDescent="0.25">
      <c r="A16" s="91" t="s">
        <v>58</v>
      </c>
      <c r="B16" s="91" t="s">
        <v>7</v>
      </c>
      <c r="F16" s="91" t="s">
        <v>48</v>
      </c>
    </row>
    <row r="17" spans="1:6" x14ac:dyDescent="0.25">
      <c r="A17" s="91" t="s">
        <v>58</v>
      </c>
      <c r="B17" s="91" t="s">
        <v>21</v>
      </c>
      <c r="F17" s="91" t="s">
        <v>3</v>
      </c>
    </row>
    <row r="18" spans="1:6" x14ac:dyDescent="0.25">
      <c r="A18" s="91" t="s">
        <v>58</v>
      </c>
      <c r="B18" s="91" t="s">
        <v>1</v>
      </c>
      <c r="F18" s="91" t="s">
        <v>14</v>
      </c>
    </row>
    <row r="19" spans="1:6" x14ac:dyDescent="0.25">
      <c r="A19" s="91" t="s">
        <v>58</v>
      </c>
      <c r="B19" s="91" t="s">
        <v>23</v>
      </c>
      <c r="F19" s="91" t="s">
        <v>11</v>
      </c>
    </row>
    <row r="20" spans="1:6" x14ac:dyDescent="0.25">
      <c r="A20" s="91" t="s">
        <v>58</v>
      </c>
      <c r="B20" s="91" t="s">
        <v>26</v>
      </c>
      <c r="F20" s="91" t="s">
        <v>19</v>
      </c>
    </row>
    <row r="21" spans="1:6" x14ac:dyDescent="0.25">
      <c r="A21" s="91" t="s">
        <v>58</v>
      </c>
      <c r="B21" s="91" t="s">
        <v>8</v>
      </c>
      <c r="F21" s="91" t="s">
        <v>12</v>
      </c>
    </row>
    <row r="22" spans="1:6" x14ac:dyDescent="0.25">
      <c r="A22" s="91" t="s">
        <v>58</v>
      </c>
      <c r="B22" s="91" t="s">
        <v>20</v>
      </c>
    </row>
    <row r="23" spans="1:6" x14ac:dyDescent="0.25">
      <c r="A23" s="91" t="s">
        <v>58</v>
      </c>
      <c r="B23" s="91" t="s">
        <v>2</v>
      </c>
    </row>
    <row r="24" spans="1:6" x14ac:dyDescent="0.25">
      <c r="A24" s="91" t="s">
        <v>58</v>
      </c>
      <c r="B24" s="91" t="s">
        <v>25</v>
      </c>
    </row>
    <row r="25" spans="1:6" x14ac:dyDescent="0.25">
      <c r="A25" s="91" t="s">
        <v>58</v>
      </c>
      <c r="B25" s="91" t="s">
        <v>18</v>
      </c>
    </row>
    <row r="26" spans="1:6" x14ac:dyDescent="0.25">
      <c r="A26" s="91" t="s">
        <v>58</v>
      </c>
      <c r="B26" s="91" t="s">
        <v>22</v>
      </c>
    </row>
    <row r="27" spans="1:6" x14ac:dyDescent="0.25">
      <c r="A27" s="91" t="s">
        <v>58</v>
      </c>
      <c r="B27" s="91" t="s">
        <v>24</v>
      </c>
    </row>
    <row r="28" spans="1:6" x14ac:dyDescent="0.25">
      <c r="A28" s="91" t="s">
        <v>58</v>
      </c>
      <c r="B28" s="91" t="s">
        <v>48</v>
      </c>
    </row>
    <row r="29" spans="1:6" x14ac:dyDescent="0.25">
      <c r="A29" s="91" t="s">
        <v>58</v>
      </c>
      <c r="B29" s="91" t="s">
        <v>3</v>
      </c>
    </row>
    <row r="30" spans="1:6" x14ac:dyDescent="0.25">
      <c r="A30" s="91" t="s">
        <v>58</v>
      </c>
      <c r="B30" s="91" t="s">
        <v>14</v>
      </c>
    </row>
    <row r="31" spans="1:6" x14ac:dyDescent="0.25">
      <c r="A31" s="91" t="s">
        <v>58</v>
      </c>
      <c r="B31" s="91" t="s">
        <v>11</v>
      </c>
    </row>
    <row r="32" spans="1:6" x14ac:dyDescent="0.25">
      <c r="A32" s="91" t="s">
        <v>58</v>
      </c>
      <c r="B32" s="91" t="s">
        <v>19</v>
      </c>
    </row>
    <row r="33" spans="1:2" x14ac:dyDescent="0.25">
      <c r="A33" s="91" t="s">
        <v>58</v>
      </c>
      <c r="B33" s="91" t="s">
        <v>12</v>
      </c>
    </row>
  </sheetData>
  <sheetProtection algorithmName="SHA-512" hashValue="rY8Js3rgb51LJeYBKX5b3/hnS8ORJznlWo2eobor3ZsDhDUGVmSyICu1EbAm+NJHZt8TIrmSAKE21eTp4Z9hKw==" saltValue="fPeXQMMUj7XI6ynnnq0S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FTE Calculator</vt:lpstr>
      <vt:lpstr>FAQs - Staff FTEs</vt:lpstr>
      <vt:lpstr>lookup</vt:lpstr>
      <vt:lpstr>CalculationMethod</vt:lpstr>
      <vt:lpstr>color1</vt:lpstr>
      <vt:lpstr>Program2</vt:lpstr>
      <vt:lpstr>Program4</vt:lpstr>
      <vt:lpstr>ProgramFullName1</vt:lpstr>
      <vt:lpstr>SASP</vt:lpstr>
      <vt:lpstr>SASPCol</vt:lpstr>
      <vt:lpstr>STOP</vt:lpstr>
      <vt:lpstr>STOPCol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SASP Formula FTE Calculator</dc:title>
  <dc:creator>VAWA MEI</dc:creator>
  <cp:lastModifiedBy>Alexa Plotkin</cp:lastModifiedBy>
  <dcterms:created xsi:type="dcterms:W3CDTF">2018-10-09T17:41:47Z</dcterms:created>
  <dcterms:modified xsi:type="dcterms:W3CDTF">2023-10-02T18:31:32Z</dcterms:modified>
</cp:coreProperties>
</file>